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wmf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filterPrivacy="1"/>
  <xr:revisionPtr revIDLastSave="0" documentId="13_ncr:1_{3BF47B60-C8DF-4C43-B09C-7B4D6938B178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Walidacja" sheetId="15" r:id="rId1"/>
    <sheet name="porównanie dwóch krzywych" sheetId="33" r:id="rId2"/>
    <sheet name="selektywność HPLC" sheetId="31" r:id="rId3"/>
    <sheet name="Arkusz1" sheetId="17" state="hidden" r:id="rId4"/>
    <sheet name="Arkusz2" sheetId="18" state="hidden" r:id="rId5"/>
    <sheet name="Arkusz4" sheetId="20" state="hidden" r:id="rId6"/>
    <sheet name="Arkusz5" sheetId="21" state="hidden" r:id="rId7"/>
    <sheet name="Arkusz6" sheetId="22" state="hidden" r:id="rId8"/>
    <sheet name="Arkusz7" sheetId="23" state="hidden" r:id="rId9"/>
    <sheet name="Arkusz8" sheetId="24" state="hidden" r:id="rId10"/>
    <sheet name="Arkusz9" sheetId="25" state="hidden" r:id="rId11"/>
    <sheet name="Arkusz12" sheetId="29" state="hidden" r:id="rId12"/>
    <sheet name="Arkusz13" sheetId="30" state="hidden" r:id="rId13"/>
    <sheet name="ICP-MS" sheetId="34" r:id="rId14"/>
  </sheets>
  <definedNames>
    <definedName name="CRMcert">Walidacja!$B$176</definedName>
    <definedName name="CRMcert_minus_u">Walidacja!$B$176-Walidacja!$D$176</definedName>
    <definedName name="CRMcert_plus_u">Walidacja!$B$176+Walidacja!$D$176</definedName>
    <definedName name="ISTD">'ICP-MS'!$AR$1:$BC$12</definedName>
    <definedName name="ISTD2">'ICP-MS'!$AR$1:$BC$12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5" i="34" l="1"/>
  <c r="G15" i="34" s="1"/>
  <c r="J181" i="15"/>
  <c r="C3" i="31" l="1"/>
  <c r="C4" i="31"/>
  <c r="C5" i="31"/>
  <c r="C6" i="31"/>
  <c r="C7" i="31"/>
  <c r="C8" i="31"/>
  <c r="C9" i="31"/>
  <c r="C10" i="31"/>
  <c r="C11" i="31"/>
  <c r="C12" i="31"/>
  <c r="C13" i="31"/>
  <c r="C14" i="31"/>
  <c r="C15" i="31"/>
  <c r="C16" i="31"/>
  <c r="C17" i="31"/>
  <c r="C18" i="31"/>
  <c r="C19" i="31"/>
  <c r="C20" i="31"/>
  <c r="C21" i="31"/>
  <c r="C22" i="31"/>
  <c r="C23" i="31"/>
  <c r="C24" i="31"/>
  <c r="C25" i="31"/>
  <c r="C26" i="31"/>
  <c r="C27" i="31"/>
  <c r="C28" i="31"/>
  <c r="C29" i="31"/>
  <c r="C30" i="31"/>
  <c r="C31" i="31"/>
  <c r="C32" i="31"/>
  <c r="C33" i="31"/>
  <c r="C34" i="31"/>
  <c r="C35" i="31"/>
  <c r="C36" i="31"/>
  <c r="C37" i="31"/>
  <c r="C38" i="31"/>
  <c r="C39" i="31"/>
  <c r="C40" i="31"/>
  <c r="C41" i="31"/>
  <c r="C42" i="31"/>
  <c r="C43" i="31"/>
  <c r="C44" i="31"/>
  <c r="C45" i="31"/>
  <c r="C46" i="31"/>
  <c r="C47" i="31"/>
  <c r="C48" i="31"/>
  <c r="C49" i="31"/>
  <c r="C50" i="31"/>
  <c r="C51" i="31"/>
  <c r="C52" i="31"/>
  <c r="C53" i="31"/>
  <c r="C54" i="31"/>
  <c r="C55" i="31"/>
  <c r="C56" i="31"/>
  <c r="C57" i="31"/>
  <c r="C58" i="31"/>
  <c r="C59" i="31"/>
  <c r="C60" i="31"/>
  <c r="C61" i="31"/>
  <c r="C62" i="31"/>
  <c r="C63" i="31"/>
  <c r="C64" i="31"/>
  <c r="C65" i="31"/>
  <c r="C66" i="31"/>
  <c r="C67" i="31"/>
  <c r="C68" i="31"/>
  <c r="C69" i="31"/>
  <c r="C70" i="31"/>
  <c r="C71" i="31"/>
  <c r="C72" i="31"/>
  <c r="C73" i="31"/>
  <c r="C74" i="31"/>
  <c r="C75" i="31"/>
  <c r="C76" i="31"/>
  <c r="C77" i="31"/>
  <c r="C78" i="31"/>
  <c r="C79" i="31"/>
  <c r="C80" i="31"/>
  <c r="C81" i="31"/>
  <c r="C82" i="31"/>
  <c r="C83" i="31"/>
  <c r="C84" i="31"/>
  <c r="C85" i="31"/>
  <c r="C86" i="31"/>
  <c r="C87" i="31"/>
  <c r="C88" i="31"/>
  <c r="C89" i="31"/>
  <c r="C90" i="31"/>
  <c r="C91" i="31"/>
  <c r="C92" i="31"/>
  <c r="C93" i="31"/>
  <c r="C94" i="31"/>
  <c r="C95" i="31"/>
  <c r="C96" i="31"/>
  <c r="C97" i="31"/>
  <c r="C98" i="31"/>
  <c r="C99" i="31"/>
  <c r="C100" i="31"/>
  <c r="C101" i="31"/>
  <c r="C102" i="31"/>
  <c r="C103" i="31"/>
  <c r="C104" i="31"/>
  <c r="C105" i="31"/>
  <c r="C106" i="31"/>
  <c r="C107" i="31"/>
  <c r="C108" i="31"/>
  <c r="C109" i="31"/>
  <c r="C110" i="31"/>
  <c r="C111" i="31"/>
  <c r="C112" i="31"/>
  <c r="C113" i="31"/>
  <c r="C114" i="31"/>
  <c r="C115" i="31"/>
  <c r="C116" i="31"/>
  <c r="C117" i="31"/>
  <c r="C118" i="31"/>
  <c r="C119" i="31"/>
  <c r="C120" i="31"/>
  <c r="C121" i="31"/>
  <c r="C122" i="31"/>
  <c r="C123" i="31"/>
  <c r="C124" i="31"/>
  <c r="C125" i="31"/>
  <c r="C126" i="31"/>
  <c r="C127" i="31"/>
  <c r="C128" i="31"/>
  <c r="C129" i="31"/>
  <c r="C130" i="31"/>
  <c r="C131" i="31"/>
  <c r="C132" i="31"/>
  <c r="C133" i="31"/>
  <c r="C134" i="31"/>
  <c r="C135" i="31"/>
  <c r="C136" i="31"/>
  <c r="C137" i="31"/>
  <c r="C138" i="31"/>
  <c r="C139" i="31"/>
  <c r="C140" i="31"/>
  <c r="C141" i="31"/>
  <c r="C142" i="31"/>
  <c r="C143" i="31"/>
  <c r="C144" i="31"/>
  <c r="C145" i="31"/>
  <c r="C146" i="31"/>
  <c r="C147" i="31"/>
  <c r="C148" i="31"/>
  <c r="C149" i="31"/>
  <c r="C150" i="31"/>
  <c r="C151" i="31"/>
  <c r="C152" i="31"/>
  <c r="C153" i="31"/>
  <c r="C154" i="31"/>
  <c r="C155" i="31"/>
  <c r="C156" i="31"/>
  <c r="C157" i="31"/>
  <c r="C158" i="31"/>
  <c r="C159" i="31"/>
  <c r="C160" i="31"/>
  <c r="C161" i="31"/>
  <c r="C162" i="31"/>
  <c r="C163" i="31"/>
  <c r="C164" i="31"/>
  <c r="C165" i="31"/>
  <c r="C166" i="31"/>
  <c r="C167" i="31"/>
  <c r="C168" i="31"/>
  <c r="C169" i="31"/>
  <c r="C170" i="31"/>
  <c r="C171" i="31"/>
  <c r="C172" i="31"/>
  <c r="C173" i="31"/>
  <c r="C174" i="31"/>
  <c r="C175" i="31"/>
  <c r="C176" i="31"/>
  <c r="C177" i="31"/>
  <c r="C178" i="31"/>
  <c r="C179" i="31"/>
  <c r="C180" i="31"/>
  <c r="C181" i="31"/>
  <c r="C182" i="31"/>
  <c r="C183" i="31"/>
  <c r="C184" i="31"/>
  <c r="C185" i="31"/>
  <c r="C186" i="31"/>
  <c r="C187" i="31"/>
  <c r="C188" i="31"/>
  <c r="C189" i="31"/>
  <c r="C190" i="31"/>
  <c r="C191" i="31"/>
  <c r="C192" i="31"/>
  <c r="C193" i="31"/>
  <c r="C194" i="31"/>
  <c r="C195" i="31"/>
  <c r="C196" i="31"/>
  <c r="C197" i="31"/>
  <c r="C198" i="31"/>
  <c r="C199" i="31"/>
  <c r="C2" i="31"/>
  <c r="AP39" i="34"/>
  <c r="AP38" i="34"/>
  <c r="AP37" i="34"/>
  <c r="AP36" i="34"/>
  <c r="AP35" i="34"/>
  <c r="AP34" i="34"/>
  <c r="AP33" i="34"/>
  <c r="AP32" i="34"/>
  <c r="AP31" i="34"/>
  <c r="AP30" i="34"/>
  <c r="AK39" i="34"/>
  <c r="AK38" i="34"/>
  <c r="AK37" i="34"/>
  <c r="AK36" i="34"/>
  <c r="AK35" i="34"/>
  <c r="AK34" i="34"/>
  <c r="AK33" i="34"/>
  <c r="AK32" i="34"/>
  <c r="AK31" i="34"/>
  <c r="AK30" i="34"/>
  <c r="AF39" i="34"/>
  <c r="AF38" i="34"/>
  <c r="AF37" i="34"/>
  <c r="AF36" i="34"/>
  <c r="AF35" i="34"/>
  <c r="AF34" i="34"/>
  <c r="AF33" i="34"/>
  <c r="AF32" i="34"/>
  <c r="AF31" i="34"/>
  <c r="AF30" i="34"/>
  <c r="AA39" i="34"/>
  <c r="AA38" i="34"/>
  <c r="AA37" i="34"/>
  <c r="AA36" i="34"/>
  <c r="AA35" i="34"/>
  <c r="AA34" i="34"/>
  <c r="AA33" i="34"/>
  <c r="AA32" i="34"/>
  <c r="AA31" i="34"/>
  <c r="AA30" i="34"/>
  <c r="V39" i="34"/>
  <c r="V38" i="34"/>
  <c r="V37" i="34"/>
  <c r="V36" i="34"/>
  <c r="V35" i="34"/>
  <c r="V34" i="34"/>
  <c r="V33" i="34"/>
  <c r="V32" i="34"/>
  <c r="V31" i="34"/>
  <c r="V30" i="34"/>
  <c r="Q39" i="34"/>
  <c r="Q38" i="34"/>
  <c r="Q37" i="34"/>
  <c r="Q36" i="34"/>
  <c r="Q35" i="34"/>
  <c r="Q34" i="34"/>
  <c r="Q33" i="34"/>
  <c r="Q32" i="34"/>
  <c r="Q31" i="34"/>
  <c r="Q30" i="34"/>
  <c r="L39" i="34"/>
  <c r="L31" i="34"/>
  <c r="L32" i="34"/>
  <c r="L33" i="34"/>
  <c r="L34" i="34"/>
  <c r="L35" i="34"/>
  <c r="L36" i="34"/>
  <c r="L37" i="34"/>
  <c r="L38" i="34"/>
  <c r="L30" i="34"/>
  <c r="J182" i="15"/>
  <c r="N15" i="34" l="1" a="1"/>
  <c r="N15" i="34" s="1"/>
  <c r="S15" i="34" a="1"/>
  <c r="S15" i="34" s="1"/>
  <c r="X15" i="34" a="1"/>
  <c r="X15" i="34" s="1"/>
  <c r="AC15" i="34" a="1"/>
  <c r="AC15" i="34" s="1"/>
  <c r="AH15" i="34" a="1"/>
  <c r="AH15" i="34" s="1"/>
  <c r="AM15" i="34" a="1"/>
  <c r="AM15" i="34" s="1"/>
  <c r="I15" i="34" a="1"/>
  <c r="I15" i="34" s="1"/>
  <c r="I182" i="15"/>
  <c r="I181" i="15"/>
  <c r="I30" i="34" l="1"/>
  <c r="I38" i="34"/>
  <c r="I37" i="34"/>
  <c r="I36" i="34"/>
  <c r="I35" i="34"/>
  <c r="I34" i="34"/>
  <c r="I33" i="34"/>
  <c r="I32" i="34"/>
  <c r="I31" i="34"/>
  <c r="I39" i="34"/>
  <c r="AM30" i="34"/>
  <c r="AM31" i="34"/>
  <c r="AM32" i="34"/>
  <c r="AM33" i="34"/>
  <c r="AM34" i="34"/>
  <c r="AM35" i="34"/>
  <c r="AM36" i="34"/>
  <c r="AM37" i="34"/>
  <c r="AM38" i="34"/>
  <c r="AM45" i="34" s="1"/>
  <c r="AM39" i="34"/>
  <c r="AM46" i="34" s="1"/>
  <c r="AH30" i="34"/>
  <c r="AH31" i="34"/>
  <c r="AH32" i="34"/>
  <c r="AH33" i="34"/>
  <c r="AH34" i="34"/>
  <c r="AH35" i="34"/>
  <c r="AH36" i="34"/>
  <c r="AH37" i="34"/>
  <c r="AH38" i="34"/>
  <c r="AH45" i="34" s="1"/>
  <c r="AH39" i="34"/>
  <c r="AH46" i="34" s="1"/>
  <c r="AC30" i="34"/>
  <c r="AC31" i="34"/>
  <c r="AC32" i="34"/>
  <c r="AC33" i="34"/>
  <c r="AC34" i="34"/>
  <c r="AC35" i="34"/>
  <c r="AC36" i="34"/>
  <c r="AC37" i="34"/>
  <c r="AC38" i="34"/>
  <c r="AC45" i="34" s="1"/>
  <c r="AC39" i="34"/>
  <c r="AC46" i="34" s="1"/>
  <c r="X30" i="34"/>
  <c r="X31" i="34"/>
  <c r="X32" i="34"/>
  <c r="X33" i="34"/>
  <c r="X34" i="34"/>
  <c r="X35" i="34"/>
  <c r="X36" i="34"/>
  <c r="X37" i="34"/>
  <c r="X38" i="34"/>
  <c r="X45" i="34" s="1"/>
  <c r="X39" i="34"/>
  <c r="X46" i="34" s="1"/>
  <c r="S30" i="34"/>
  <c r="S31" i="34"/>
  <c r="S32" i="34"/>
  <c r="S33" i="34"/>
  <c r="S34" i="34"/>
  <c r="S35" i="34"/>
  <c r="S36" i="34"/>
  <c r="S37" i="34"/>
  <c r="S38" i="34"/>
  <c r="S45" i="34" s="1"/>
  <c r="S39" i="34"/>
  <c r="S46" i="34" s="1"/>
  <c r="N30" i="34"/>
  <c r="N31" i="34"/>
  <c r="N32" i="34"/>
  <c r="N33" i="34"/>
  <c r="N34" i="34"/>
  <c r="N35" i="34"/>
  <c r="N36" i="34"/>
  <c r="N37" i="34"/>
  <c r="N38" i="34"/>
  <c r="N45" i="34" s="1"/>
  <c r="N39" i="34"/>
  <c r="N46" i="34" s="1"/>
  <c r="I46" i="34"/>
  <c r="I45" i="34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<sst xmlns="http://schemas.openxmlformats.org/spreadsheetml/2006/main" count="543" uniqueCount="277">
  <si>
    <t>Walidacja procedury oznaczania arsenu w wodzie z jeziora przy użyciu spektrometrii mas z jonizacją w plazmie sprzężonej indukcyjnie (ICP-MS)</t>
  </si>
  <si>
    <t>Procedura analityczna</t>
  </si>
  <si>
    <t xml:space="preserve">Zaprojektowano procedurę analityczną oznaczania arsenu w próbkach wody z jeziora metodą spektrometrii mas z jonizacją w plazmie sprzężonej indukcyjnie (ICP-MS). </t>
  </si>
  <si>
    <t>A. 	Pobranie próbek – próbki wody z jeziora pobrano do butelki szklanej o pojemności 1 L przymocowanej do czerpaka. Butelkę zanurzono na głębokość ok. 30 cm w odległości ok. 5 m od brzegu jeziora. Pobrano 5 próbek w odległości ok. 10 m od siebie. Próbki wody z 5 niezależnych pobrań połączono i wymieszano; do oznaczania stężenia arsenu w wodzie pobrano 100 mL próbki, którą przesączono przez filtr o średnicy porów 1 µm; utrwalono próbki poprzez zakwaszenie, dodając 2 mL kwasu azotowego (V) o stężeniu 65%.</t>
  </si>
  <si>
    <t>B. 	Aparaturę pomiarową zoptymalizowano oraz przeprowadzono kalibrację z użyciem serii wzorców o stężeniach 0,1; 0,5; 1; 5; 10; 50 µg/L As w wodzie. Na podstawie sygnałów serii wzorców wykreślono krzywą kalibracyjną metodą serii wzorców (krzywa dopasowana do punktów pomiarowych metodą najmniejszych kwadratów).</t>
  </si>
  <si>
    <t>C. 	Próbkę wody z jeziora poddano analizie ilościowej techniką ICP-MS. W celu potwierdzenia poprawności zastosowanej metody analitycznej poddano analizie próbkę certyfikowanego materiału odniesienia (CRM) o matrycy zgodnej z matrycą próbki badanej (woda z jeziora). Uzyskano wyniki w jednostkach stężenia µg/L.</t>
  </si>
  <si>
    <t>D. 	Oszacowano niepewność wyników pomiarów. Wynik wraz z niepewnością rozszerzoną, współczynnikiem rozszerzenia i jednostką przedstawiono po zaokrągleniu do dwóch cyfr znaczących.</t>
  </si>
  <si>
    <t>Wyniki pomiarów dla wzorców kalibracyjnych</t>
  </si>
  <si>
    <t>Intensywność sygnału As [cps]</t>
  </si>
  <si>
    <t>Stężenie As  [µg/L]</t>
  </si>
  <si>
    <t xml:space="preserve">Powt. 1 </t>
  </si>
  <si>
    <t xml:space="preserve">Powt. 2 </t>
  </si>
  <si>
    <t xml:space="preserve">Powt. 3 </t>
  </si>
  <si>
    <t xml:space="preserve">Powt. 4 </t>
  </si>
  <si>
    <t xml:space="preserve">Powt. 5 </t>
  </si>
  <si>
    <t xml:space="preserve">Powt. 6 </t>
  </si>
  <si>
    <t xml:space="preserve">Powt. 7 </t>
  </si>
  <si>
    <t xml:space="preserve">Powt. 8 </t>
  </si>
  <si>
    <t xml:space="preserve">Powt. 9 </t>
  </si>
  <si>
    <t xml:space="preserve">Powt. 10 </t>
  </si>
  <si>
    <t>0 (próbka slepa)</t>
  </si>
  <si>
    <t>///////// PODSTAW ZERO ZAMIAST JEDNEGO POWTÓRZENIA DLA WZORCA 50 I SPRAWDŹ LINIOWOŚĆ \\\\\\\\\\\\\\\</t>
  </si>
  <si>
    <t>Test na wykrycie błędu grubego: Test Q-Dixona</t>
  </si>
  <si>
    <t xml:space="preserve">Przed przystąpieniem do szacowania parametrów charakterystycznych metody analitycznej należy sprawdzić uzyskane wyniki pod kątem błędów grubych. W tym celu można zastosować test Q-Dixona.
Przed przystąpieniem do obliczeń należy uszeregować wyniki danej serii pomiarowej w szeregu rosnącym. Test Q-Dixona wymaga, aby dane były posortowane rosnąco, jednakże Excel umożliwia wskazanie najniższych i najwyższych wartości w serii danych bez potrzeby ich sortowania. Zastosuj do tego celu funkcję =MIN.K i =MAX.K w następujący sposób, np. dla serii pomiarów próbki ślepej w komórkach B19:K19: </t>
  </si>
  <si>
    <t>=MIN.K(B19:K19; 1)</t>
  </si>
  <si>
    <r>
      <t xml:space="preserve">najmniejsza wartość w serii – </t>
    </r>
    <r>
      <rPr>
        <b/>
        <sz val="14"/>
        <color theme="1"/>
        <rFont val="Calibri"/>
        <family val="2"/>
        <charset val="238"/>
        <scheme val="minor"/>
      </rPr>
      <t>x</t>
    </r>
    <r>
      <rPr>
        <b/>
        <vertAlign val="subscript"/>
        <sz val="14"/>
        <color theme="1"/>
        <rFont val="Calibri"/>
        <family val="2"/>
        <charset val="238"/>
        <scheme val="minor"/>
      </rPr>
      <t>1</t>
    </r>
  </si>
  <si>
    <t>=MIN.K(B19:K19; 2)</t>
  </si>
  <si>
    <r>
      <t>druga najmniejsza wartość w serii –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b/>
        <sz val="14"/>
        <color theme="1"/>
        <rFont val="Calibri"/>
        <family val="2"/>
        <charset val="238"/>
        <scheme val="minor"/>
      </rPr>
      <t>x</t>
    </r>
    <r>
      <rPr>
        <b/>
        <vertAlign val="subscript"/>
        <sz val="14"/>
        <color theme="1"/>
        <rFont val="Calibri"/>
        <family val="2"/>
        <charset val="238"/>
        <scheme val="minor"/>
      </rPr>
      <t>2</t>
    </r>
  </si>
  <si>
    <t>=MAX.K(B19:K19; 1)</t>
  </si>
  <si>
    <r>
      <t xml:space="preserve">największa wartość w serii – </t>
    </r>
    <r>
      <rPr>
        <b/>
        <sz val="14"/>
        <color theme="1"/>
        <rFont val="Calibri"/>
        <family val="2"/>
        <charset val="238"/>
        <scheme val="minor"/>
      </rPr>
      <t>x</t>
    </r>
    <r>
      <rPr>
        <b/>
        <vertAlign val="subscript"/>
        <sz val="14"/>
        <color theme="1"/>
        <rFont val="Calibri"/>
        <family val="2"/>
        <charset val="238"/>
        <scheme val="minor"/>
      </rPr>
      <t>n</t>
    </r>
  </si>
  <si>
    <t>=MAX.K(B19:K19; 2)</t>
  </si>
  <si>
    <r>
      <t xml:space="preserve">druga największa wartość w serii – </t>
    </r>
    <r>
      <rPr>
        <b/>
        <sz val="14"/>
        <color theme="1"/>
        <rFont val="Calibri"/>
        <family val="2"/>
        <charset val="238"/>
        <scheme val="minor"/>
      </rPr>
      <t>x</t>
    </r>
    <r>
      <rPr>
        <b/>
        <vertAlign val="subscript"/>
        <sz val="14"/>
        <color theme="1"/>
        <rFont val="Calibri"/>
        <family val="2"/>
        <charset val="238"/>
        <scheme val="minor"/>
      </rPr>
      <t>n-1</t>
    </r>
  </si>
  <si>
    <r>
      <rPr>
        <sz val="11"/>
        <color rgb="FF000000"/>
        <rFont val="Calibri"/>
      </rPr>
      <t xml:space="preserve">Następnie należy obliczyć parametry Q1 i Qn korzystając z zależności:
</t>
    </r>
    <r>
      <rPr>
        <b/>
        <sz val="11"/>
        <color rgb="FF000000"/>
        <rFont val="Calibri"/>
      </rPr>
      <t>x</t>
    </r>
    <r>
      <rPr>
        <b/>
        <vertAlign val="subscript"/>
        <sz val="11"/>
        <color rgb="FF000000"/>
        <rFont val="Calibri"/>
      </rPr>
      <t>1,2,n</t>
    </r>
    <r>
      <rPr>
        <sz val="11"/>
        <color rgb="FF000000"/>
        <rFont val="Calibri"/>
      </rPr>
      <t xml:space="preserve"> – wartość wyniku pomiaru nr 1, 2, n z szeregu rosnącego
</t>
    </r>
    <r>
      <rPr>
        <b/>
        <sz val="11"/>
        <color rgb="FF000000"/>
        <rFont val="Calibri"/>
      </rPr>
      <t>Q1,Qn</t>
    </r>
    <r>
      <rPr>
        <sz val="11"/>
        <color rgb="FF000000"/>
        <rFont val="Calibri"/>
      </rPr>
      <t xml:space="preserve"> – parametry testu
</t>
    </r>
    <r>
      <rPr>
        <b/>
        <sz val="11"/>
        <color rgb="FF000000"/>
        <rFont val="Calibri"/>
      </rPr>
      <t>n</t>
    </r>
    <r>
      <rPr>
        <sz val="11"/>
        <color rgb="FF000000"/>
        <rFont val="Calibri"/>
      </rPr>
      <t xml:space="preserve"> – liczność zbioru
</t>
    </r>
    <r>
      <rPr>
        <b/>
        <sz val="11"/>
        <color rgb="FF000000"/>
        <rFont val="Calibri"/>
      </rPr>
      <t xml:space="preserve">f </t>
    </r>
    <r>
      <rPr>
        <sz val="11"/>
        <color rgb="FF000000"/>
        <rFont val="Calibri"/>
      </rPr>
      <t xml:space="preserve">– liczba stopni swobody
</t>
    </r>
    <r>
      <rPr>
        <b/>
        <sz val="11"/>
        <color rgb="FF000000"/>
        <rFont val="Calibri"/>
      </rPr>
      <t xml:space="preserve">α </t>
    </r>
    <r>
      <rPr>
        <sz val="11"/>
        <color rgb="FF000000"/>
        <rFont val="Calibri"/>
      </rPr>
      <t>- poziom istotności</t>
    </r>
  </si>
  <si>
    <t>x1</t>
  </si>
  <si>
    <t>x2</t>
  </si>
  <si>
    <t>xn</t>
  </si>
  <si>
    <t>xn-1</t>
  </si>
  <si>
    <t>Q1</t>
  </si>
  <si>
    <t>Qn</t>
  </si>
  <si>
    <t>wartość krytyczna z tablic</t>
  </si>
  <si>
    <r>
      <rPr>
        <b/>
        <sz val="11"/>
        <color rgb="FF000000"/>
        <rFont val="Calibri"/>
      </rPr>
      <t>Q (</t>
    </r>
    <r>
      <rPr>
        <b/>
        <i/>
        <sz val="11"/>
        <color rgb="FF000000"/>
        <rFont val="Calibri"/>
      </rPr>
      <t>α</t>
    </r>
    <r>
      <rPr>
        <b/>
        <sz val="12.65"/>
        <color rgb="FF000000"/>
        <rFont val="Calibri"/>
      </rPr>
      <t>=</t>
    </r>
    <r>
      <rPr>
        <b/>
        <sz val="11"/>
        <color rgb="FF000000"/>
        <rFont val="Calibri"/>
      </rPr>
      <t>0.05)</t>
    </r>
  </si>
  <si>
    <t>gdy Q &gt; Q kryt - istotne statystycznie różnice</t>
  </si>
  <si>
    <r>
      <rPr>
        <sz val="11"/>
        <color rgb="FF000000"/>
        <rFont val="Calibri"/>
        <scheme val="minor"/>
      </rPr>
      <t xml:space="preserve">Uzyskane parametry </t>
    </r>
    <r>
      <rPr>
        <b/>
        <sz val="11"/>
        <color rgb="FF000000"/>
        <rFont val="Calibri"/>
        <scheme val="minor"/>
      </rPr>
      <t>Q1</t>
    </r>
    <r>
      <rPr>
        <sz val="11"/>
        <color rgb="FF000000"/>
        <rFont val="Calibri"/>
        <scheme val="minor"/>
      </rPr>
      <t xml:space="preserve"> i </t>
    </r>
    <r>
      <rPr>
        <b/>
        <sz val="11"/>
        <color rgb="FF000000"/>
        <rFont val="Calibri"/>
        <scheme val="minor"/>
      </rPr>
      <t>Qn</t>
    </r>
    <r>
      <rPr>
        <sz val="11"/>
        <color rgb="FF000000"/>
        <rFont val="Calibri"/>
        <scheme val="minor"/>
      </rPr>
      <t xml:space="preserve"> należy porównać z wartościami krytycznymi testu Q-Dixona dla poziomu istotności </t>
    </r>
    <r>
      <rPr>
        <b/>
        <sz val="11"/>
        <color rgb="FF000000"/>
        <rFont val="Calibri"/>
        <scheme val="minor"/>
      </rPr>
      <t>α</t>
    </r>
    <r>
      <rPr>
        <sz val="11"/>
        <color rgb="FF000000"/>
        <rFont val="Calibri"/>
        <scheme val="minor"/>
      </rPr>
      <t xml:space="preserve"> = 0,05 (poziom ufności 95%). Przekroczenie wartości krytycznej </t>
    </r>
    <r>
      <rPr>
        <b/>
        <sz val="11"/>
        <color rgb="FF000000"/>
        <rFont val="Calibri"/>
        <scheme val="minor"/>
      </rPr>
      <t>Q</t>
    </r>
    <r>
      <rPr>
        <sz val="11"/>
        <color rgb="FF000000"/>
        <rFont val="Calibri"/>
        <scheme val="minor"/>
      </rPr>
      <t xml:space="preserve"> przez którykolwiek z obliczonych parametrów </t>
    </r>
    <r>
      <rPr>
        <b/>
        <sz val="11"/>
        <color rgb="FF000000"/>
        <rFont val="Calibri"/>
        <scheme val="minor"/>
      </rPr>
      <t>Q1</t>
    </r>
    <r>
      <rPr>
        <sz val="11"/>
        <color rgb="FF000000"/>
        <rFont val="Calibri"/>
        <scheme val="minor"/>
      </rPr>
      <t xml:space="preserve"> lub </t>
    </r>
    <r>
      <rPr>
        <b/>
        <sz val="11"/>
        <color rgb="FF000000"/>
        <rFont val="Calibri"/>
        <scheme val="minor"/>
      </rPr>
      <t>Qn</t>
    </r>
    <r>
      <rPr>
        <sz val="11"/>
        <color rgb="FF000000"/>
        <rFont val="Calibri"/>
        <scheme val="minor"/>
      </rPr>
      <t xml:space="preserve"> skutkuje odrzuceniem wyniku, na podstawie którego dany parametr został obliczony, jako obarczonego błędem grubym. Po uszeregowaniu wyników w sposób rosnący, ewentualny błąd gruby będzie wartością skrajną z takiego szeregu. Przekroczenie parametru </t>
    </r>
    <r>
      <rPr>
        <b/>
        <sz val="11"/>
        <color rgb="FF000000"/>
        <rFont val="Calibri"/>
        <scheme val="minor"/>
      </rPr>
      <t>Q1</t>
    </r>
    <r>
      <rPr>
        <sz val="11"/>
        <color rgb="FF000000"/>
        <rFont val="Calibri"/>
        <scheme val="minor"/>
      </rPr>
      <t xml:space="preserve"> oznacza, że najniższa wartość jest błędem grubym, a przekroczenie parametru </t>
    </r>
    <r>
      <rPr>
        <b/>
        <sz val="11"/>
        <color rgb="FF000000"/>
        <rFont val="Calibri"/>
        <scheme val="minor"/>
      </rPr>
      <t>Qn</t>
    </r>
    <r>
      <rPr>
        <sz val="11"/>
        <color rgb="FF000000"/>
        <rFont val="Calibri"/>
        <scheme val="minor"/>
      </rPr>
      <t xml:space="preserve"> – najwyższa wartość.</t>
    </r>
  </si>
  <si>
    <t>Uśrednione wyniki pomiarów dla wzorców kalibracyjnych</t>
  </si>
  <si>
    <t>Podczas pomiaru technikami instrumentalnymi sygnał próbki ślepej jest zwykle odejmowany od sygnału wszystkich dalszych analizowanych roztworów - wzorców kalibracyjnych i próbek badanych. W ćwiczeniu należy ręcznie odjąć uśredniony sygnał próbki ślepej od uśrednionego sygnału wzorców.
Pierwsza ocena danych pomiarowych polega na sprawdzeniu:
- czy sygnał próbki ślepej jest niższy niż sygnały wzorców?
- czy sygnały wzorców rosną proporcjonalnie do stężenia?
- jaka jest precyzja? Najłatwiej to ocenić na podstawie współczynnika zmienności, wyrażanego w %. Precyzja dla coraz większych stężeń powinna maleć.</t>
  </si>
  <si>
    <t>Średnia int.
 [cps]</t>
  </si>
  <si>
    <t>Odch. stand. int. [cps]</t>
  </si>
  <si>
    <t>RSD</t>
  </si>
  <si>
    <t>CV [%]</t>
  </si>
  <si>
    <t>Wykreślenie krzywej kalibracyjnej</t>
  </si>
  <si>
    <t>Krzywą kalibracyjną należy wykreślić za pomocą wykresu punktowego. Zaznaczyć dane z dwóch kolumn zawierających stężenie wzorców i średnie zmierzone intensywności dla tych wzorców (pomijając próbkę ślepą oznaczoną jako wzorzec „0”). Wstawić wykres punktowy bez linii łączących kolejne punkty. Na wykresie kliknąć prawym przyciskiem myszki w dowolny punkt danych, wybrać „Format”, „Serie 1”, aktywować „Linia trendu …” i zaznaczyć dwie opcje („wyświetl równanie na wykresie”, „wyświetl wartości R…”). Ustaw prognozę wstecz tak, aby wykres zaczynał się od x=0.</t>
  </si>
  <si>
    <t>miejsce na wykres</t>
  </si>
  <si>
    <t>Wyznaczenie parametrów regresji krzywej kalibracyjnej</t>
  </si>
  <si>
    <t>OGÓLNE RÓWNANIE LINIOWEJ KRZYWEJ KALIBRACYJNEJ:</t>
  </si>
  <si>
    <r>
      <t xml:space="preserve">Zastosuj funkcję =REGLINP w celu wyznaczenia parametrów krzywej kalibracyjnej: nachylenia </t>
    </r>
    <r>
      <rPr>
        <b/>
        <sz val="11"/>
        <color theme="1"/>
        <rFont val="Calibri"/>
        <family val="2"/>
        <charset val="238"/>
        <scheme val="minor"/>
      </rPr>
      <t>a</t>
    </r>
    <r>
      <rPr>
        <sz val="11"/>
        <color theme="1"/>
        <rFont val="Calibri"/>
        <family val="2"/>
        <scheme val="minor"/>
      </rPr>
      <t xml:space="preserve">, wyrazu wolnego </t>
    </r>
    <r>
      <rPr>
        <b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scheme val="minor"/>
      </rPr>
      <t xml:space="preserve">, błędów standardowych nachylenia </t>
    </r>
    <r>
      <rPr>
        <b/>
        <sz val="11"/>
        <color theme="1"/>
        <rFont val="Calibri"/>
        <family val="2"/>
        <charset val="238"/>
        <scheme val="minor"/>
      </rPr>
      <t>s</t>
    </r>
    <r>
      <rPr>
        <b/>
        <vertAlign val="subscript"/>
        <sz val="11"/>
        <color theme="1"/>
        <rFont val="Calibri"/>
        <family val="2"/>
        <charset val="238"/>
        <scheme val="minor"/>
      </rPr>
      <t>a</t>
    </r>
    <r>
      <rPr>
        <sz val="11"/>
        <color theme="1"/>
        <rFont val="Calibri"/>
        <family val="2"/>
        <scheme val="minor"/>
      </rPr>
      <t xml:space="preserve"> i wyrazu wolnego </t>
    </r>
    <r>
      <rPr>
        <b/>
        <sz val="11"/>
        <color theme="1"/>
        <rFont val="Calibri"/>
        <family val="2"/>
        <charset val="238"/>
        <scheme val="minor"/>
      </rPr>
      <t>s</t>
    </r>
    <r>
      <rPr>
        <b/>
        <vertAlign val="subscript"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scheme val="minor"/>
      </rPr>
      <t xml:space="preserve">, współczynnika determinacji </t>
    </r>
    <r>
      <rPr>
        <b/>
        <sz val="11"/>
        <color theme="1"/>
        <rFont val="Calibri"/>
        <family val="2"/>
        <charset val="238"/>
        <scheme val="minor"/>
      </rPr>
      <t>R</t>
    </r>
    <r>
      <rPr>
        <b/>
        <vertAlign val="super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scheme val="minor"/>
      </rPr>
      <t xml:space="preserve"> odchylenia resztowego </t>
    </r>
    <r>
      <rPr>
        <b/>
        <sz val="11"/>
        <color theme="1"/>
        <rFont val="Calibri"/>
        <family val="2"/>
        <charset val="238"/>
        <scheme val="minor"/>
      </rPr>
      <t>s</t>
    </r>
    <r>
      <rPr>
        <b/>
        <vertAlign val="subscript"/>
        <sz val="11"/>
        <color theme="1"/>
        <rFont val="Calibri"/>
        <family val="2"/>
        <charset val="238"/>
        <scheme val="minor"/>
      </rPr>
      <t>e</t>
    </r>
    <r>
      <rPr>
        <sz val="11"/>
        <color theme="1"/>
        <rFont val="Calibri"/>
        <family val="2"/>
        <scheme val="minor"/>
      </rPr>
      <t>.</t>
    </r>
  </si>
  <si>
    <t>Parametry regresji (z funkcji REGLINP):</t>
  </si>
  <si>
    <r>
      <rPr>
        <sz val="11"/>
        <color theme="1"/>
        <rFont val="Calibri"/>
        <family val="2"/>
        <charset val="238"/>
        <scheme val="minor"/>
      </rPr>
      <t xml:space="preserve"> nachylenie - </t>
    </r>
    <r>
      <rPr>
        <b/>
        <sz val="11"/>
        <color theme="1"/>
        <rFont val="Calibri"/>
        <family val="2"/>
        <charset val="238"/>
        <scheme val="minor"/>
      </rPr>
      <t>a</t>
    </r>
  </si>
  <si>
    <r>
      <t>b</t>
    </r>
    <r>
      <rPr>
        <sz val="11"/>
        <color theme="1"/>
        <rFont val="Calibri"/>
        <family val="2"/>
        <charset val="238"/>
        <scheme val="minor"/>
      </rPr>
      <t xml:space="preserve"> - punkt przecięcia</t>
    </r>
  </si>
  <si>
    <r>
      <rPr>
        <sz val="11"/>
        <color theme="1"/>
        <rFont val="Calibri"/>
        <family val="2"/>
        <charset val="238"/>
        <scheme val="minor"/>
      </rPr>
      <t>błąd standardowy a</t>
    </r>
    <r>
      <rPr>
        <b/>
        <sz val="11"/>
        <color theme="1"/>
        <rFont val="Calibri"/>
        <family val="2"/>
        <charset val="238"/>
        <scheme val="minor"/>
      </rPr>
      <t xml:space="preserve"> - s</t>
    </r>
    <r>
      <rPr>
        <b/>
        <vertAlign val="subscript"/>
        <sz val="11"/>
        <color theme="1"/>
        <rFont val="Calibri"/>
        <family val="2"/>
        <charset val="238"/>
        <scheme val="minor"/>
      </rPr>
      <t>a</t>
    </r>
  </si>
  <si>
    <r>
      <t>s</t>
    </r>
    <r>
      <rPr>
        <b/>
        <vertAlign val="subscript"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 xml:space="preserve"> - błąd standardowy b</t>
    </r>
  </si>
  <si>
    <r>
      <rPr>
        <sz val="11"/>
        <color theme="1"/>
        <rFont val="Calibri"/>
        <family val="2"/>
        <charset val="238"/>
        <scheme val="minor"/>
      </rPr>
      <t xml:space="preserve">wsp. determinacji - </t>
    </r>
    <r>
      <rPr>
        <b/>
        <sz val="11"/>
        <color theme="1"/>
        <rFont val="Calibri"/>
        <family val="2"/>
        <charset val="238"/>
        <scheme val="minor"/>
      </rPr>
      <t>R</t>
    </r>
    <r>
      <rPr>
        <b/>
        <vertAlign val="superscript"/>
        <sz val="11"/>
        <color theme="1"/>
        <rFont val="Calibri"/>
        <family val="2"/>
        <charset val="238"/>
        <scheme val="minor"/>
      </rPr>
      <t>2</t>
    </r>
  </si>
  <si>
    <r>
      <rPr>
        <b/>
        <sz val="11"/>
        <color rgb="FF000000"/>
        <rFont val="Calibri"/>
      </rPr>
      <t>s</t>
    </r>
    <r>
      <rPr>
        <b/>
        <vertAlign val="subscript"/>
        <sz val="11"/>
        <color rgb="FF000000"/>
        <rFont val="Calibri"/>
      </rPr>
      <t>e</t>
    </r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- odchylenie resztowe, błąd standardowy krzywej</t>
    </r>
  </si>
  <si>
    <t>F</t>
  </si>
  <si>
    <t>df</t>
  </si>
  <si>
    <t>ss reg</t>
  </si>
  <si>
    <t>ss resid</t>
  </si>
  <si>
    <t>ALTERNATYWNE OZNACZENIA SPOTYKANE W LITERATURZE:</t>
  </si>
  <si>
    <r>
      <rPr>
        <sz val="11"/>
        <color theme="1"/>
        <rFont val="Calibri"/>
        <family val="2"/>
        <charset val="238"/>
        <scheme val="minor"/>
      </rPr>
      <t xml:space="preserve">wsp. korelacji - </t>
    </r>
    <r>
      <rPr>
        <b/>
        <sz val="11"/>
        <color theme="1"/>
        <rFont val="Calibri"/>
        <family val="2"/>
        <charset val="238"/>
        <scheme val="minor"/>
      </rPr>
      <t>R</t>
    </r>
  </si>
  <si>
    <t>Porówanie precyzji wzorców o najmniejszym i największym stężeniu. Test F-Snedecora</t>
  </si>
  <si>
    <t>CV wzorca 0.1 µg/L</t>
  </si>
  <si>
    <r>
      <t xml:space="preserve">F </t>
    </r>
    <r>
      <rPr>
        <b/>
        <sz val="9"/>
        <color theme="1"/>
        <rFont val="Calibri"/>
        <family val="2"/>
        <charset val="238"/>
        <scheme val="minor"/>
      </rPr>
      <t>(</t>
    </r>
    <r>
      <rPr>
        <b/>
        <i/>
        <sz val="9"/>
        <color theme="1"/>
        <rFont val="Calibri"/>
        <family val="2"/>
        <charset val="238"/>
      </rPr>
      <t>α</t>
    </r>
    <r>
      <rPr>
        <b/>
        <sz val="9"/>
        <color theme="1"/>
        <rFont val="Calibri"/>
        <family val="2"/>
        <charset val="238"/>
      </rPr>
      <t>=</t>
    </r>
    <r>
      <rPr>
        <b/>
        <sz val="9"/>
        <color theme="1"/>
        <rFont val="Calibri"/>
        <family val="2"/>
        <charset val="238"/>
        <scheme val="minor"/>
      </rPr>
      <t>0.01)</t>
    </r>
  </si>
  <si>
    <t>CV wzorca 50 µg/L</t>
  </si>
  <si>
    <t>wartość krytyczna z funkcji =ROZKŁ.F.ODWR.PS</t>
  </si>
  <si>
    <t>gdy F &gt; F kryt - istotne statystycznie różnice</t>
  </si>
  <si>
    <t>Test istotności punktu przecięcia (wyrazu wolnego). Test t-studenta</t>
  </si>
  <si>
    <r>
      <rPr>
        <sz val="11"/>
        <color rgb="FF000000"/>
        <rFont val="Calibri"/>
        <scheme val="minor"/>
      </rPr>
      <t xml:space="preserve">Punkt przecięcia (wyraz wolny) i nachylenie krzywej kalibracyjnej to parametry modelu obliczone na podstawie ograniczonej liczby danych pomiarowych, które są (powinny być) rozmieszczone wokół krzywej kalibracyjnej w sposób przypadkowy, z określoną precyzją. To powoduje, że parametry </t>
    </r>
    <r>
      <rPr>
        <b/>
        <sz val="11"/>
        <color rgb="FF000000"/>
        <rFont val="Calibri"/>
        <scheme val="minor"/>
      </rPr>
      <t>a</t>
    </r>
    <r>
      <rPr>
        <sz val="11"/>
        <color rgb="FF000000"/>
        <rFont val="Calibri"/>
        <scheme val="minor"/>
      </rPr>
      <t xml:space="preserve"> i</t>
    </r>
    <r>
      <rPr>
        <b/>
        <sz val="11"/>
        <color rgb="FF000000"/>
        <rFont val="Calibri"/>
        <scheme val="minor"/>
      </rPr>
      <t xml:space="preserve"> b</t>
    </r>
    <r>
      <rPr>
        <sz val="11"/>
        <color rgb="FF000000"/>
        <rFont val="Calibri"/>
        <scheme val="minor"/>
      </rPr>
      <t xml:space="preserve"> w równaniu krzywej są najlepszymi przybliżeniami, które zostały oszacowane na podstawie danych pomiarowych, i charakteryzują się swoimi niepewnościami, nazywanymi błędami standardowymi.
Dzięki błędom standardowym parametrów </t>
    </r>
    <r>
      <rPr>
        <b/>
        <sz val="11"/>
        <color rgb="FF000000"/>
        <rFont val="Calibri"/>
        <scheme val="minor"/>
      </rPr>
      <t>a</t>
    </r>
    <r>
      <rPr>
        <sz val="11"/>
        <color rgb="FF000000"/>
        <rFont val="Calibri"/>
        <scheme val="minor"/>
      </rPr>
      <t xml:space="preserve"> i</t>
    </r>
    <r>
      <rPr>
        <b/>
        <sz val="11"/>
        <color rgb="FF000000"/>
        <rFont val="Calibri"/>
        <scheme val="minor"/>
      </rPr>
      <t xml:space="preserve"> b</t>
    </r>
    <r>
      <rPr>
        <sz val="11"/>
        <color rgb="FF000000"/>
        <rFont val="Calibri"/>
        <scheme val="minor"/>
      </rPr>
      <t xml:space="preserve"> można ocenić ich istotność, stosując wariant testu t-Studenta. Oceń, czy parametr przecięcia krzywej </t>
    </r>
    <r>
      <rPr>
        <b/>
        <sz val="11"/>
        <color rgb="FF000000"/>
        <rFont val="Calibri"/>
        <scheme val="minor"/>
      </rPr>
      <t>b</t>
    </r>
    <r>
      <rPr>
        <i/>
        <sz val="11"/>
        <color rgb="FF000000"/>
        <rFont val="Calibri"/>
        <scheme val="minor"/>
      </rPr>
      <t xml:space="preserve"> </t>
    </r>
    <r>
      <rPr>
        <sz val="11"/>
        <color rgb="FF000000"/>
        <rFont val="Calibri"/>
        <scheme val="minor"/>
      </rPr>
      <t xml:space="preserve">(wyraz wolny) różni się istotnie od zera za pomocą wzoru poniżej.
</t>
    </r>
    <r>
      <rPr>
        <b/>
        <sz val="11"/>
        <color rgb="FF000000"/>
        <rFont val="Calibri"/>
        <scheme val="minor"/>
      </rPr>
      <t>b</t>
    </r>
    <r>
      <rPr>
        <sz val="11"/>
        <color rgb="FF000000"/>
        <rFont val="Calibri"/>
        <scheme val="minor"/>
      </rPr>
      <t xml:space="preserve"> - punkt przecięcia (wyraz wolny)
</t>
    </r>
    <r>
      <rPr>
        <b/>
        <sz val="11"/>
        <color rgb="FF000000"/>
        <rFont val="Calibri"/>
        <scheme val="minor"/>
      </rPr>
      <t>s</t>
    </r>
    <r>
      <rPr>
        <b/>
        <vertAlign val="subscript"/>
        <sz val="11"/>
        <color rgb="FF000000"/>
        <rFont val="Calibri"/>
        <scheme val="minor"/>
      </rPr>
      <t>b</t>
    </r>
    <r>
      <rPr>
        <sz val="11"/>
        <color rgb="FF000000"/>
        <rFont val="Calibri"/>
        <scheme val="minor"/>
      </rPr>
      <t xml:space="preserve"> - błąd standardowy wyrazu wolnego</t>
    </r>
  </si>
  <si>
    <t>m - liczba wzorców</t>
  </si>
  <si>
    <t>wartość krytyczna z funkcji =ROZKŁ.T.ODWR.DS</t>
  </si>
  <si>
    <t>f - l. stopni swobody</t>
  </si>
  <si>
    <r>
      <rPr>
        <b/>
        <sz val="11"/>
        <color rgb="FF000000"/>
        <rFont val="Calibri"/>
      </rPr>
      <t xml:space="preserve">t </t>
    </r>
    <r>
      <rPr>
        <b/>
        <sz val="9"/>
        <color rgb="FF000000"/>
        <rFont val="Calibri"/>
      </rPr>
      <t>(</t>
    </r>
    <r>
      <rPr>
        <b/>
        <i/>
        <sz val="9"/>
        <color rgb="FF000000"/>
        <rFont val="Calibri"/>
      </rPr>
      <t>α</t>
    </r>
    <r>
      <rPr>
        <b/>
        <sz val="9"/>
        <color rgb="FF000000"/>
        <rFont val="Calibri"/>
      </rPr>
      <t>=0.05, f=m-2)</t>
    </r>
  </si>
  <si>
    <r>
      <t xml:space="preserve">t </t>
    </r>
    <r>
      <rPr>
        <b/>
        <sz val="9"/>
        <color theme="1"/>
        <rFont val="Calibri"/>
        <family val="2"/>
        <charset val="238"/>
        <scheme val="minor"/>
      </rPr>
      <t>(</t>
    </r>
    <r>
      <rPr>
        <b/>
        <i/>
        <sz val="9"/>
        <color theme="1"/>
        <rFont val="Calibri"/>
        <family val="2"/>
        <charset val="238"/>
      </rPr>
      <t>α</t>
    </r>
    <r>
      <rPr>
        <b/>
        <sz val="9"/>
        <color theme="1"/>
        <rFont val="Calibri"/>
        <family val="2"/>
        <charset val="238"/>
      </rPr>
      <t>=</t>
    </r>
    <r>
      <rPr>
        <b/>
        <sz val="9"/>
        <color theme="1"/>
        <rFont val="Calibri"/>
        <family val="2"/>
        <charset val="238"/>
        <scheme val="minor"/>
      </rPr>
      <t>0.05)</t>
    </r>
  </si>
  <si>
    <t>t</t>
  </si>
  <si>
    <t>gdy t &lt; t kryt - brak istotnych różnic</t>
  </si>
  <si>
    <t>Stopień zmienności metody analitycznej (z odchylenia resztowego)</t>
  </si>
  <si>
    <r>
      <rPr>
        <sz val="11"/>
        <color rgb="FF000000"/>
        <rFont val="Calibri"/>
      </rPr>
      <t xml:space="preserve">Współczynnik zmienności metody kalibracji stosuje się najczęściej w celu porównania kalibracji wykonanych za pomocą różnych metod analitycznych lub w celu okresowej oceny precyzji kalibracji (rozrzutu wartości pomiarowych wokół krzywej. Do jego obliczenia używa się odchylenia resztowego krzywej kalibracyjnej </t>
    </r>
    <r>
      <rPr>
        <b/>
        <sz val="11"/>
        <color rgb="FF000000"/>
        <rFont val="Calibri"/>
      </rPr>
      <t>s</t>
    </r>
    <r>
      <rPr>
        <b/>
        <vertAlign val="subscript"/>
        <sz val="11"/>
        <color rgb="FF000000"/>
        <rFont val="Calibri"/>
      </rPr>
      <t>e</t>
    </r>
    <r>
      <rPr>
        <sz val="11"/>
        <color rgb="FF000000"/>
        <rFont val="Calibri"/>
      </rPr>
      <t xml:space="preserve"> , nachylenia </t>
    </r>
    <r>
      <rPr>
        <b/>
        <sz val="11"/>
        <color rgb="FF000000"/>
        <rFont val="Calibri"/>
      </rPr>
      <t>a</t>
    </r>
    <r>
      <rPr>
        <sz val="11"/>
        <color rgb="FF000000"/>
        <rFont val="Calibri"/>
      </rPr>
      <t xml:space="preserve"> i średniej wartości stężeń wszystkich wzorców zastosowanych w krzywej </t>
    </r>
    <r>
      <rPr>
        <b/>
        <sz val="11"/>
        <color rgb="FF000000"/>
        <rFont val="Calibri"/>
      </rPr>
      <t>x̄</t>
    </r>
    <r>
      <rPr>
        <sz val="11"/>
        <color rgb="FF000000"/>
        <rFont val="Calibri"/>
      </rPr>
      <t>.</t>
    </r>
  </si>
  <si>
    <t>x̄  </t>
  </si>
  <si>
    <r>
      <t>V</t>
    </r>
    <r>
      <rPr>
        <b/>
        <vertAlign val="subscript"/>
        <sz val="11"/>
        <color theme="1"/>
        <rFont val="Calibri"/>
        <family val="2"/>
        <charset val="238"/>
        <scheme val="minor"/>
      </rPr>
      <t>m</t>
    </r>
    <r>
      <rPr>
        <b/>
        <sz val="11"/>
        <color theme="1"/>
        <rFont val="Calibri"/>
        <family val="2"/>
        <charset val="238"/>
        <scheme val="minor"/>
      </rPr>
      <t xml:space="preserve"> [%]</t>
    </r>
  </si>
  <si>
    <t>Ocena liniowości. Porównanie stężenia założonego i zmierzonego wzorców.</t>
  </si>
  <si>
    <r>
      <t xml:space="preserve">Metoda ta jest użyteczna w określaniu liniowości krzywej kalibracyjnej w przypadku, gdy zakres krzywej jest szeroki, sięgający kilku rzędów wielkości wartości stężenia. W takich przypadkach, sam parametr </t>
    </r>
    <r>
      <rPr>
        <b/>
        <sz val="11"/>
        <rFont val="Calibri"/>
        <family val="2"/>
        <charset val="238"/>
        <scheme val="minor"/>
      </rPr>
      <t>R</t>
    </r>
    <r>
      <rPr>
        <sz val="11"/>
        <rFont val="Calibri"/>
        <family val="2"/>
        <charset val="238"/>
        <scheme val="minor"/>
      </rPr>
      <t xml:space="preserve"> może okazać się niewystarczający, gdyż poprawnie opisuje on liniowość w węższych zakresach krzywej (ok. 2 rzędów wielkości). </t>
    </r>
  </si>
  <si>
    <r>
      <t xml:space="preserve">W przypadku krzywej kalibracyjnej sięgającej powyżej 2-3 rzędów wielkości, może ona istotnie odbiegać od zmierzonych punktów pomiarowych w niskim zakresie stężeń (wzorce o niskich stężeniach), a mimo to posiadać wysoki współczynnik </t>
    </r>
    <r>
      <rPr>
        <b/>
        <sz val="11"/>
        <rFont val="Calibri"/>
        <family val="2"/>
        <charset val="238"/>
        <scheme val="minor"/>
      </rPr>
      <t>R</t>
    </r>
    <r>
      <rPr>
        <sz val="11"/>
        <rFont val="Calibri"/>
        <family val="2"/>
        <charset val="238"/>
        <scheme val="minor"/>
      </rPr>
      <t>. Aby oszacować dopasowanie krzywej do punktów pomiarowych w szerokim zakresie stężeń stosuje się metodę graficzną, polegającą na wykresleniu zależności między stężeniem założonym wzorców (czyli stężenia przygotowane na papierze), a stężeniem obliczonym z danych pomiarowych z użyciem równania krzywej.</t>
    </r>
  </si>
  <si>
    <t xml:space="preserve"> Zakładamy arbitralnie dopuszczalny zakres zmienności zmierzonych wartości wokół krzywej kalibracyjnej wynoszący ±20%.</t>
  </si>
  <si>
    <t>wybierana arbitralnie</t>
  </si>
  <si>
    <t>Tolerancja [%]</t>
  </si>
  <si>
    <t>Stężenie As (założone)  
[µg/L]
x</t>
  </si>
  <si>
    <t>Średnia int.
[cps]
y</t>
  </si>
  <si>
    <t>Stężenie zmierzone As  
[µg/L]
xobs</t>
  </si>
  <si>
    <r>
      <rPr>
        <b/>
        <sz val="11"/>
        <color rgb="FF000000"/>
        <rFont val="Calibri"/>
      </rPr>
      <t>x</t>
    </r>
    <r>
      <rPr>
        <b/>
        <vertAlign val="subscript"/>
        <sz val="11"/>
        <color rgb="FF000000"/>
        <rFont val="Calibri"/>
      </rPr>
      <t xml:space="preserve">obs </t>
    </r>
    <r>
      <rPr>
        <b/>
        <sz val="11"/>
        <color rgb="FF000000"/>
        <rFont val="Calibri"/>
      </rPr>
      <t>/ x * 100
[%]</t>
    </r>
  </si>
  <si>
    <t>100
[%]</t>
  </si>
  <si>
    <t>dolna
granica tol.
[%]</t>
  </si>
  <si>
    <t>górna
granica tol.
[%]</t>
  </si>
  <si>
    <t>granica wykrywalności (LOD) i granica oznaczalności (LOQ)</t>
  </si>
  <si>
    <r>
      <t xml:space="preserve">Oblicz granicę wykrywalności i oznaczalności metody analitycznej korzystając z zależności:
gdzie
</t>
    </r>
    <r>
      <rPr>
        <b/>
        <sz val="11"/>
        <rFont val="Calibri"/>
        <family val="2"/>
        <charset val="238"/>
        <scheme val="minor"/>
      </rPr>
      <t>x</t>
    </r>
    <r>
      <rPr>
        <b/>
        <vertAlign val="subscript"/>
        <sz val="11"/>
        <rFont val="Calibri"/>
        <family val="2"/>
        <charset val="238"/>
        <scheme val="minor"/>
      </rPr>
      <t>BL</t>
    </r>
    <r>
      <rPr>
        <sz val="11"/>
        <rFont val="Calibri"/>
        <family val="2"/>
        <charset val="238"/>
        <scheme val="minor"/>
      </rPr>
      <t xml:space="preserve"> - średni sygnał próbki ślepej
</t>
    </r>
    <r>
      <rPr>
        <b/>
        <sz val="11"/>
        <rFont val="Calibri"/>
        <family val="2"/>
        <charset val="238"/>
        <scheme val="minor"/>
      </rPr>
      <t>SD</t>
    </r>
    <r>
      <rPr>
        <b/>
        <vertAlign val="subscript"/>
        <sz val="11"/>
        <rFont val="Calibri"/>
        <family val="2"/>
        <charset val="238"/>
        <scheme val="minor"/>
      </rPr>
      <t>BL</t>
    </r>
    <r>
      <rPr>
        <sz val="11"/>
        <rFont val="Calibri"/>
        <family val="2"/>
        <charset val="238"/>
        <scheme val="minor"/>
      </rPr>
      <t xml:space="preserve"> - odchylenie standardowe próbki ślepej</t>
    </r>
  </si>
  <si>
    <r>
      <rPr>
        <sz val="11"/>
        <color rgb="FF000000"/>
        <rFont val="Calibri"/>
      </rPr>
      <t xml:space="preserve">W przypadku, gdy sygnał próbki ślepej jest odejmowany od sygnału wzorców, przyjmuje się </t>
    </r>
    <r>
      <rPr>
        <b/>
        <sz val="11"/>
        <color rgb="FF000000"/>
        <rFont val="Calibri"/>
      </rPr>
      <t>x</t>
    </r>
    <r>
      <rPr>
        <sz val="11"/>
        <color rgb="FF000000"/>
        <rFont val="Calibri"/>
      </rPr>
      <t xml:space="preserve"> = 0.
LOD i LOQ można wyrazić w jednostkach sygnału analitycznego i stężenia. Aby obliczyć LOD jako stężenie, należy LOD i LOQ w jednostkach [cps] podzielić przez współczynnik nachylenia </t>
    </r>
    <r>
      <rPr>
        <b/>
        <sz val="11"/>
        <color rgb="FF000000"/>
        <rFont val="Calibri"/>
      </rPr>
      <t>a</t>
    </r>
    <r>
      <rPr>
        <sz val="11"/>
        <color rgb="FF000000"/>
        <rFont val="Calibri"/>
      </rPr>
      <t>.</t>
    </r>
  </si>
  <si>
    <t>GRANICA WYKRYWALNOŚCI</t>
  </si>
  <si>
    <t>LOD [cps]</t>
  </si>
  <si>
    <t>LOD [µg/L]</t>
  </si>
  <si>
    <t>pomijamy we wzorze parametr b</t>
  </si>
  <si>
    <t>GRANICA OZNACZALNOŚCI</t>
  </si>
  <si>
    <t>LOQ [cps]</t>
  </si>
  <si>
    <t>LOQ [µg/L]</t>
  </si>
  <si>
    <t xml:space="preserve">Oznaczanie arsenu w certyfikowanym materiale odniesienia </t>
  </si>
  <si>
    <t>Wykonano oznaczenia As w CRMie na bazie wody z jeziora TM-27.4. Pomiary wykonano po 10 powtórzeń w serii, a serie powtarzano co tydzień przez 4 tygodnie. Wyniki w jednostkach stężenia  znajdują się poniżej.</t>
  </si>
  <si>
    <t>Stężenie As [µg/L]</t>
  </si>
  <si>
    <t xml:space="preserve">CRM tydzień 1 </t>
  </si>
  <si>
    <t>CRM tydzień 2</t>
  </si>
  <si>
    <t>CRM tydzień 3</t>
  </si>
  <si>
    <t>CRM tydzień 4</t>
  </si>
  <si>
    <t>Precyzja</t>
  </si>
  <si>
    <t xml:space="preserve">Wyznacz precyzję krótkoterminową (powtarzalność) dla każdej serii pomiarowej CRMu w danym tygodniu. Wyznacz precyzję długoterminową (precyzja pośrednia) dla wszystkich pomiarów wykonanych w ciągu 4 tygodni. </t>
  </si>
  <si>
    <r>
      <t xml:space="preserve">Precyzję można obliczyć matematycznie jako odchylenie standardowe </t>
    </r>
    <r>
      <rPr>
        <b/>
        <sz val="11"/>
        <rFont val="Calibri"/>
        <family val="2"/>
        <charset val="238"/>
        <scheme val="minor"/>
      </rPr>
      <t>SD</t>
    </r>
    <r>
      <rPr>
        <sz val="11"/>
        <rFont val="Calibri"/>
        <family val="2"/>
        <charset val="238"/>
        <scheme val="minor"/>
      </rPr>
      <t xml:space="preserve">, względne odchylenie standardowe </t>
    </r>
    <r>
      <rPr>
        <b/>
        <sz val="11"/>
        <rFont val="Calibri"/>
        <family val="2"/>
        <charset val="238"/>
        <scheme val="minor"/>
      </rPr>
      <t>RSD</t>
    </r>
    <r>
      <rPr>
        <sz val="11"/>
        <rFont val="Calibri"/>
        <family val="2"/>
        <charset val="238"/>
        <scheme val="minor"/>
      </rPr>
      <t xml:space="preserve"> i współczynnik zmienności </t>
    </r>
    <r>
      <rPr>
        <b/>
        <sz val="11"/>
        <rFont val="Calibri"/>
        <family val="2"/>
        <charset val="238"/>
        <scheme val="minor"/>
      </rPr>
      <t>CV</t>
    </r>
    <r>
      <rPr>
        <sz val="11"/>
        <rFont val="Calibri"/>
        <family val="2"/>
        <charset val="238"/>
        <scheme val="minor"/>
      </rPr>
      <t>, wyrażany w procentach.</t>
    </r>
  </si>
  <si>
    <t>W celu wyznaczenia powtarzalności należy przeprowadzić obliczenia, korzystając z wyników pomiarów wykonanych przez tego samego analityka, z wykorzystaniem tego samego urządzenia pomiarowego w krótkim czasie. W celu wyznaczenia precyzji w warunkach odtwarzalności wewnątrzlaboratoryjnej (precyzji pośredniej) należy skorzystać z wyników pomiarów przeprowadzonych w tym samym laboratorium w dłuższym, kilkutygodniowym lub kilkumiesięcznym okresie, także przez różnych analityków i za pomocą różnego sprzętu i różnych partii odczynników.</t>
  </si>
  <si>
    <t>Średnie stężenie As w CRM  [µg/L]</t>
  </si>
  <si>
    <t>SD [µg/L]</t>
  </si>
  <si>
    <t xml:space="preserve">Powtarzalność CRM tydzień 1 </t>
  </si>
  <si>
    <t>Powtarzalność CRM tydzień 2</t>
  </si>
  <si>
    <t>Powtarzalność CRM tydzień 3</t>
  </si>
  <si>
    <t>Powtarzalność CRM tydzień 4</t>
  </si>
  <si>
    <t>Precyzja pośrednia</t>
  </si>
  <si>
    <t>Poprawność (odzysk)</t>
  </si>
  <si>
    <t>Poprawność to parametr oceniający zgodność wartości zmierzonej z wartością odniesienia. Do wyznaczenia poprawności należy poddać analizie próbkę o znanym stężeniu, najlepiej CRM, gdzie stężenie analitu jest certyfikowane i zagwarantowane przez producenta.</t>
  </si>
  <si>
    <t>Poprawność najczęściej przedstawia się jako odzysk i wyraża w procentach. Przyjmuje się najczęściej, że odzysk w granicach 80-120% świadczy o dobrej poprawności metody analitycznej. W zależności od wymagań metody, można spotkać się z innymi zakresami dopuszczalnych odzysków, np. 90-110%, 50-120%.</t>
  </si>
  <si>
    <t>Oblicz odzysk dla każdej serii pomiarowej CRMów. Wartość certyfikowaną i niepewność rozszerzoną odczytaj z certyfikatu.</t>
  </si>
  <si>
    <t>C cert ± U [µg/L]</t>
  </si>
  <si>
    <t>±</t>
  </si>
  <si>
    <t>odzysk tydzień 1 [%]</t>
  </si>
  <si>
    <t>odzysk tydzień 2 [%]</t>
  </si>
  <si>
    <t>odzysk tydzień 3 [%]</t>
  </si>
  <si>
    <t>odzysk tydzień 4 [%]</t>
  </si>
  <si>
    <t>Poprawność. Porównanie wartości zmierzonej i certyfikowanej (test t-Studenta)</t>
  </si>
  <si>
    <t>Odzysk nie uwzględnia niepewności pomiarowej (precyzja, odchylenie standardowe) ani niepewności wartości odniesienia. Poprawność można ocenić metodami statystycznymi, stosując test t-Studenta, który wskaże, czy na założonym poziomie ufności wartość zmierzona i wartość certyfikowana różnią się istotnie, z uwzględnieniem niepewności standardowych pomiaru CRM i odczytanej z certyfikatu.</t>
  </si>
  <si>
    <r>
      <rPr>
        <b/>
        <sz val="11"/>
        <color rgb="FF000000"/>
        <rFont val="Calibri"/>
      </rPr>
      <t xml:space="preserve">x̄ </t>
    </r>
    <r>
      <rPr>
        <sz val="11"/>
        <color rgb="FF000000"/>
        <rFont val="Calibri"/>
      </rPr>
      <t xml:space="preserve">– wartość średnia z wyników pomiarów dla CRM
</t>
    </r>
    <r>
      <rPr>
        <b/>
        <sz val="11"/>
        <color rgb="FF000000"/>
        <rFont val="Calibri"/>
      </rPr>
      <t>µ</t>
    </r>
    <r>
      <rPr>
        <sz val="11"/>
        <color rgb="FF000000"/>
        <rFont val="Calibri"/>
      </rPr>
      <t xml:space="preserve"> - wartość odniesienia (stężenie z certyfikatu)
</t>
    </r>
    <r>
      <rPr>
        <b/>
        <sz val="11"/>
        <color rgb="FF000000"/>
        <rFont val="Calibri"/>
      </rPr>
      <t>SD</t>
    </r>
    <r>
      <rPr>
        <sz val="11"/>
        <color rgb="FF000000"/>
        <rFont val="Calibri"/>
      </rPr>
      <t xml:space="preserve"> – odchylenie standardowe z wyników pomiarów
</t>
    </r>
    <r>
      <rPr>
        <b/>
        <sz val="11"/>
        <color rgb="FF000000"/>
        <rFont val="Calibri"/>
      </rPr>
      <t>u</t>
    </r>
    <r>
      <rPr>
        <b/>
        <vertAlign val="subscript"/>
        <sz val="11"/>
        <color rgb="FF000000"/>
        <rFont val="Calibri"/>
      </rPr>
      <t>cert</t>
    </r>
    <r>
      <rPr>
        <sz val="11"/>
        <color rgb="FF000000"/>
        <rFont val="Calibri"/>
      </rPr>
      <t xml:space="preserve"> – odchylenie standardowe wartości certyfikowanej
</t>
    </r>
    <r>
      <rPr>
        <b/>
        <sz val="11"/>
        <color rgb="FF000000"/>
        <rFont val="Calibri"/>
      </rPr>
      <t>n</t>
    </r>
    <r>
      <rPr>
        <sz val="11"/>
        <color rgb="FF000000"/>
        <rFont val="Calibri"/>
      </rPr>
      <t xml:space="preserve"> – liczba powtórzeń
</t>
    </r>
    <r>
      <rPr>
        <b/>
        <sz val="11"/>
        <color rgb="FF000000"/>
        <rFont val="Calibri"/>
      </rPr>
      <t>U</t>
    </r>
    <r>
      <rPr>
        <b/>
        <vertAlign val="subscript"/>
        <sz val="11"/>
        <color rgb="FF000000"/>
        <rFont val="Calibri"/>
      </rPr>
      <t>cert</t>
    </r>
    <r>
      <rPr>
        <sz val="11"/>
        <color rgb="FF000000"/>
        <rFont val="Calibri"/>
      </rPr>
      <t xml:space="preserve"> – niepewność rozszerzona wartości certyfikowanej
</t>
    </r>
    <r>
      <rPr>
        <b/>
        <sz val="11"/>
        <color rgb="FF000000"/>
        <rFont val="Calibri"/>
      </rPr>
      <t>k</t>
    </r>
    <r>
      <rPr>
        <sz val="11"/>
        <color rgb="FF000000"/>
        <rFont val="Calibri"/>
      </rPr>
      <t xml:space="preserve"> – współczynnik rozszerzenia</t>
    </r>
  </si>
  <si>
    <t>u cert</t>
  </si>
  <si>
    <t>małe u - niepewność standardowa, wielkie U - niepewność złożona</t>
  </si>
  <si>
    <t>n - ilość powtórzeń CRM</t>
  </si>
  <si>
    <t>=MODUŁ.LICZBY(</t>
  </si>
  <si>
    <t>wartość bezwględna</t>
  </si>
  <si>
    <t>=PIERWIASTEK(</t>
  </si>
  <si>
    <t>t tydzień 1</t>
  </si>
  <si>
    <t>=^2</t>
  </si>
  <si>
    <t>^ - do potęgi</t>
  </si>
  <si>
    <t>t tydzień 2</t>
  </si>
  <si>
    <t>t tydzień 3</t>
  </si>
  <si>
    <t>ANOVA - porównanie wyników CRM dla 4 tygodni.</t>
  </si>
  <si>
    <t>Analiza wariancji ANOVA pozwoli ocenić czy wśród porównywanych serii danych występują istotne różnice precyzji i wartości średniej, czyli inaczej mówiąc, zmienności wewnątrzgrupowej i zmienności międzygrupowej. Można porównać dowolnie dużo serii wyników, ale ANOVA nie wskaże, która z serii odstaje od pozostałych, tylko czy którakolwiek z nich odstaje od pozostałych.</t>
  </si>
  <si>
    <t>x</t>
  </si>
  <si>
    <t>krzywa 1</t>
  </si>
  <si>
    <t>krzywa 2</t>
  </si>
  <si>
    <t>a:</t>
  </si>
  <si>
    <t>nachylenie</t>
  </si>
  <si>
    <t>=NACHYLENIE(</t>
  </si>
  <si>
    <t>liczba wzorców</t>
  </si>
  <si>
    <t>n</t>
  </si>
  <si>
    <r>
      <t>=ILE.LICZB(</t>
    </r>
    <r>
      <rPr>
        <b/>
        <sz val="11"/>
        <color rgb="FF5F8CED"/>
        <rFont val="Calibri"/>
        <family val="2"/>
        <charset val="1"/>
      </rPr>
      <t>D2:D7</t>
    </r>
    <r>
      <rPr>
        <b/>
        <sz val="11"/>
        <color rgb="FF444444"/>
        <rFont val="Calibri"/>
        <family val="2"/>
        <charset val="1"/>
      </rPr>
      <t>)</t>
    </r>
  </si>
  <si>
    <t>wariancja x</t>
  </si>
  <si>
    <t>var x</t>
  </si>
  <si>
    <t>odch. resztowe</t>
  </si>
  <si>
    <t>SE(reg)</t>
  </si>
  <si>
    <r>
      <t>=REGBŁSTD(</t>
    </r>
    <r>
      <rPr>
        <b/>
        <sz val="11"/>
        <color rgb="FF5F8CED"/>
        <rFont val="Calibri"/>
        <charset val="1"/>
      </rPr>
      <t>C2:C7</t>
    </r>
    <r>
      <rPr>
        <b/>
        <sz val="11"/>
        <color rgb="FF000000"/>
        <rFont val="Calibri"/>
        <charset val="1"/>
      </rPr>
      <t>;</t>
    </r>
    <r>
      <rPr>
        <b/>
        <sz val="11"/>
        <color rgb="FFEB5E60"/>
        <rFont val="Calibri"/>
        <charset val="1"/>
      </rPr>
      <t>$B$2:$B$7</t>
    </r>
    <r>
      <rPr>
        <b/>
        <sz val="11"/>
        <color rgb="FF000000"/>
        <rFont val="Calibri"/>
        <charset val="1"/>
      </rPr>
      <t>)</t>
    </r>
  </si>
  <si>
    <t>błąd standard. regresji</t>
  </si>
  <si>
    <t>SE(slope)</t>
  </si>
  <si>
    <r>
      <t>=</t>
    </r>
    <r>
      <rPr>
        <b/>
        <sz val="11"/>
        <color rgb="FF5F8CED"/>
        <rFont val="Calibri"/>
        <charset val="1"/>
      </rPr>
      <t>J6</t>
    </r>
    <r>
      <rPr>
        <b/>
        <sz val="11"/>
        <color rgb="FF000000"/>
        <rFont val="Calibri"/>
        <charset val="1"/>
      </rPr>
      <t>/PIERWIASTEK(</t>
    </r>
    <r>
      <rPr>
        <b/>
        <sz val="11"/>
        <color rgb="FFEB5E60"/>
        <rFont val="Calibri"/>
        <charset val="1"/>
      </rPr>
      <t>$J$4</t>
    </r>
    <r>
      <rPr>
        <b/>
        <sz val="11"/>
        <color rgb="FF000000"/>
        <rFont val="Calibri"/>
        <charset val="1"/>
      </rPr>
      <t>*(</t>
    </r>
    <r>
      <rPr>
        <b/>
        <sz val="11"/>
        <color rgb="FF8D61C2"/>
        <rFont val="Calibri"/>
        <charset val="1"/>
      </rPr>
      <t>J3</t>
    </r>
    <r>
      <rPr>
        <b/>
        <sz val="11"/>
        <color rgb="FF000000"/>
        <rFont val="Calibri"/>
        <charset val="1"/>
      </rPr>
      <t>-1))</t>
    </r>
  </si>
  <si>
    <t>=REGLINP</t>
  </si>
  <si>
    <t>różnica nachyleń</t>
  </si>
  <si>
    <r>
      <t>=MODUŁ.LICZBY(</t>
    </r>
    <r>
      <rPr>
        <b/>
        <sz val="11"/>
        <color rgb="FF5F8CED"/>
        <rFont val="Calibri"/>
        <charset val="1"/>
      </rPr>
      <t>J2</t>
    </r>
    <r>
      <rPr>
        <b/>
        <sz val="11"/>
        <color rgb="FF000000"/>
        <rFont val="Calibri"/>
        <charset val="1"/>
      </rPr>
      <t>-</t>
    </r>
    <r>
      <rPr>
        <b/>
        <sz val="11"/>
        <color rgb="FFEB5E60"/>
        <rFont val="Calibri"/>
        <charset val="1"/>
      </rPr>
      <t>K2</t>
    </r>
    <r>
      <rPr>
        <b/>
        <sz val="11"/>
        <color rgb="FF000000"/>
        <rFont val="Calibri"/>
        <charset val="1"/>
      </rPr>
      <t>)</t>
    </r>
  </si>
  <si>
    <t>błąd standard. różnicy</t>
  </si>
  <si>
    <t>SE(różnicy)</t>
  </si>
  <si>
    <r>
      <t>=PIERWIASTEK(</t>
    </r>
    <r>
      <rPr>
        <b/>
        <sz val="11"/>
        <color rgb="FF5F8CED"/>
        <rFont val="Calibri"/>
        <charset val="1"/>
      </rPr>
      <t>J7</t>
    </r>
    <r>
      <rPr>
        <b/>
        <sz val="11"/>
        <color rgb="FF000000"/>
        <rFont val="Calibri"/>
        <charset val="1"/>
      </rPr>
      <t>^2+</t>
    </r>
    <r>
      <rPr>
        <b/>
        <sz val="11"/>
        <color rgb="FFEB5E60"/>
        <rFont val="Calibri"/>
        <charset val="1"/>
      </rPr>
      <t>K7</t>
    </r>
    <r>
      <rPr>
        <b/>
        <sz val="11"/>
        <color rgb="FF000000"/>
        <rFont val="Calibri"/>
        <charset val="1"/>
      </rPr>
      <t>^2)</t>
    </r>
  </si>
  <si>
    <t>parametr t</t>
  </si>
  <si>
    <r>
      <t>=</t>
    </r>
    <r>
      <rPr>
        <b/>
        <sz val="11"/>
        <color rgb="FF5F8CED"/>
        <rFont val="Calibri"/>
        <charset val="1"/>
      </rPr>
      <t>J8</t>
    </r>
    <r>
      <rPr>
        <b/>
        <sz val="11"/>
        <color rgb="FF000000"/>
        <rFont val="Calibri"/>
        <charset val="1"/>
      </rPr>
      <t>/</t>
    </r>
    <r>
      <rPr>
        <b/>
        <sz val="11"/>
        <color rgb="FFEB5E60"/>
        <rFont val="Calibri"/>
        <charset val="1"/>
      </rPr>
      <t>J9</t>
    </r>
  </si>
  <si>
    <t>stopnie swobody</t>
  </si>
  <si>
    <t>f</t>
  </si>
  <si>
    <r>
      <t>=</t>
    </r>
    <r>
      <rPr>
        <b/>
        <sz val="11"/>
        <color rgb="FF5F8CED"/>
        <rFont val="Calibri"/>
        <charset val="1"/>
      </rPr>
      <t>J3</t>
    </r>
    <r>
      <rPr>
        <b/>
        <sz val="11"/>
        <color rgb="FF000000"/>
        <rFont val="Calibri"/>
        <charset val="1"/>
      </rPr>
      <t>+</t>
    </r>
    <r>
      <rPr>
        <b/>
        <sz val="11"/>
        <color rgb="FFEB5E60"/>
        <rFont val="Calibri"/>
        <charset val="1"/>
      </rPr>
      <t>K3</t>
    </r>
    <r>
      <rPr>
        <b/>
        <sz val="11"/>
        <color rgb="FF000000"/>
        <rFont val="Calibri"/>
        <charset val="1"/>
      </rPr>
      <t>-4</t>
    </r>
  </si>
  <si>
    <t>R2:</t>
  </si>
  <si>
    <t>prawdopodobieństwo</t>
  </si>
  <si>
    <t>p</t>
  </si>
  <si>
    <r>
      <t>=ROZKŁ.T.DS(</t>
    </r>
    <r>
      <rPr>
        <b/>
        <sz val="11"/>
        <color rgb="FF5F8CED"/>
        <rFont val="Calibri"/>
        <family val="2"/>
        <charset val="1"/>
      </rPr>
      <t>J10</t>
    </r>
    <r>
      <rPr>
        <b/>
        <sz val="11"/>
        <color rgb="FF444444"/>
        <rFont val="Calibri"/>
        <family val="2"/>
        <charset val="1"/>
      </rPr>
      <t>;</t>
    </r>
    <r>
      <rPr>
        <b/>
        <sz val="11"/>
        <color rgb="FFEB5E60"/>
        <rFont val="Calibri"/>
        <family val="2"/>
        <charset val="1"/>
      </rPr>
      <t>J11</t>
    </r>
    <r>
      <rPr>
        <b/>
        <sz val="11"/>
        <color rgb="FF444444"/>
        <rFont val="Calibri"/>
        <family val="2"/>
        <charset val="1"/>
      </rPr>
      <t>)</t>
    </r>
  </si>
  <si>
    <t>:f</t>
  </si>
  <si>
    <t>gdy p &lt; 0,05 - występują  istotne różnice między nachyleniami krzywych</t>
  </si>
  <si>
    <t>R</t>
  </si>
  <si>
    <r>
      <t>=WSP.KORELACJI(</t>
    </r>
    <r>
      <rPr>
        <b/>
        <sz val="11"/>
        <color rgb="FF5F8CED"/>
        <rFont val="Calibri"/>
        <charset val="1"/>
      </rPr>
      <t>C2:C7</t>
    </r>
    <r>
      <rPr>
        <b/>
        <sz val="11"/>
        <color rgb="FF000000"/>
        <rFont val="Calibri"/>
        <charset val="1"/>
      </rPr>
      <t>;</t>
    </r>
    <r>
      <rPr>
        <b/>
        <sz val="11"/>
        <color rgb="FFEB5E60"/>
        <rFont val="Calibri"/>
        <charset val="1"/>
      </rPr>
      <t>B2:B7</t>
    </r>
    <r>
      <rPr>
        <b/>
        <sz val="11"/>
        <color rgb="FF000000"/>
        <rFont val="Calibri"/>
        <charset val="1"/>
      </rPr>
      <t>)</t>
    </r>
  </si>
  <si>
    <t>R2</t>
  </si>
  <si>
    <t>=R.KWADRAT(C2:C7;B2:B7)</t>
  </si>
  <si>
    <t>b (wyraz wolny)</t>
  </si>
  <si>
    <t>=ODCIĘTA(</t>
  </si>
  <si>
    <t>czas [s]</t>
  </si>
  <si>
    <t>sygnał</t>
  </si>
  <si>
    <t>zadanie 1.</t>
  </si>
  <si>
    <t>Wstaw wykres zależności sygnału chromatograficznego od czasu. Uzupełnij tytuły osi</t>
  </si>
  <si>
    <t>Narysuj linię poziomą na wysokości linii bazowej sygnału chormatograficznego. Linia ta posłuży do wyznaczenia szerokości sygnały przy podstawie.</t>
  </si>
  <si>
    <t>Linię bazową należy wstawić do wykresu jako seria danych, nie rysować ręcznie.</t>
  </si>
  <si>
    <t xml:space="preserve">Aby obliczyć sygnał odpowiadający linii bazowej należy uśrednić początkowe sygnały na chromatogramie i obliczyć odchylenie standardowe. </t>
  </si>
  <si>
    <t>Następnie do średniej należy dodać 3-krotnośc odchylenia standardowego. Obliczone wartości wstaw do pustej kolumny C.</t>
  </si>
  <si>
    <t>Aby wykreślić linię poziomą na wykresie należy wartość linii bazowej skiopiować tyle razy, ile jest wierszy danych chromatograficznych.</t>
  </si>
  <si>
    <t>Aby wskazać początek i koniec sygnału dla danej substancji odczytaj na wykresie, przy jakim czasie przecina się linia sygnału z linią bazową.</t>
  </si>
  <si>
    <t>Rozciągnij okno wykresu dla lepszego odczytu.</t>
  </si>
  <si>
    <t>uśrednione początkowe sygnały</t>
  </si>
  <si>
    <t>odchylenie standardowe pocz. sygn.</t>
  </si>
  <si>
    <t>średnia+3 SD</t>
  </si>
  <si>
    <t>zadanie 2.</t>
  </si>
  <si>
    <r>
      <t xml:space="preserve">Stwórz tabelkę z danymi odczytanymi z wykresu. Oblicz szerokość przy podstawie - </t>
    </r>
    <r>
      <rPr>
        <b/>
        <sz val="11"/>
        <color theme="1"/>
        <rFont val="Calibri"/>
        <family val="2"/>
        <charset val="238"/>
        <scheme val="minor"/>
      </rPr>
      <t>w</t>
    </r>
    <r>
      <rPr>
        <b/>
        <vertAlign val="subscript"/>
        <sz val="11"/>
        <color theme="1"/>
        <rFont val="Calibri"/>
        <family val="2"/>
        <charset val="238"/>
        <scheme val="minor"/>
      </rPr>
      <t>b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- czyli różnicę między końcem a początkiem sygnału dla danej substancji.</t>
    </r>
  </si>
  <si>
    <t>Oblicz rozdzielczość (selektywność) między sygnałami dla kolejnych substancji na chromatogramie.</t>
  </si>
  <si>
    <t>Wyciągnij wnioski z ćwiczenia. Czy na chromatogramie uzyskano dobrą selektywność sygnałów?</t>
  </si>
  <si>
    <t>SUBSTANCJA</t>
  </si>
  <si>
    <t>t pocz [s]</t>
  </si>
  <si>
    <t>t koniec [s]</t>
  </si>
  <si>
    <r>
      <t>W</t>
    </r>
    <r>
      <rPr>
        <b/>
        <vertAlign val="subscript"/>
        <sz val="11"/>
        <color theme="1"/>
        <rFont val="Calibri"/>
        <family val="2"/>
        <charset val="238"/>
        <scheme val="minor"/>
      </rPr>
      <t>b</t>
    </r>
    <r>
      <rPr>
        <b/>
        <sz val="11"/>
        <color theme="1"/>
        <rFont val="Calibri"/>
        <family val="2"/>
        <charset val="238"/>
        <scheme val="minor"/>
      </rPr>
      <t xml:space="preserve"> [s]</t>
    </r>
  </si>
  <si>
    <r>
      <t>t</t>
    </r>
    <r>
      <rPr>
        <b/>
        <vertAlign val="subscript"/>
        <sz val="11"/>
        <color theme="1"/>
        <rFont val="Calibri"/>
        <family val="2"/>
        <charset val="238"/>
        <scheme val="minor"/>
      </rPr>
      <t>r</t>
    </r>
    <r>
      <rPr>
        <b/>
        <sz val="11"/>
        <color theme="1"/>
        <rFont val="Calibri"/>
        <family val="2"/>
        <charset val="238"/>
        <scheme val="minor"/>
      </rPr>
      <t xml:space="preserve"> [s]</t>
    </r>
  </si>
  <si>
    <t>Rs</t>
  </si>
  <si>
    <t>A</t>
  </si>
  <si>
    <t>A-B</t>
  </si>
  <si>
    <t>B</t>
  </si>
  <si>
    <t>B-C</t>
  </si>
  <si>
    <t>C</t>
  </si>
  <si>
    <t>C-D</t>
  </si>
  <si>
    <t>D</t>
  </si>
  <si>
    <r>
      <rPr>
        <b/>
        <sz val="11"/>
        <color theme="1"/>
        <rFont val="Calibri"/>
        <family val="2"/>
        <charset val="238"/>
        <scheme val="minor"/>
      </rPr>
      <t>w</t>
    </r>
    <r>
      <rPr>
        <b/>
        <vertAlign val="subscript"/>
        <sz val="11"/>
        <color theme="1"/>
        <rFont val="Calibri"/>
        <family val="2"/>
        <charset val="238"/>
        <scheme val="minor"/>
      </rPr>
      <t>b,A</t>
    </r>
    <r>
      <rPr>
        <b/>
        <sz val="11"/>
        <color theme="1"/>
        <rFont val="Calibri"/>
        <family val="2"/>
        <charset val="238"/>
        <scheme val="minor"/>
      </rPr>
      <t>, w</t>
    </r>
    <r>
      <rPr>
        <b/>
        <vertAlign val="subscript"/>
        <sz val="11"/>
        <color theme="1"/>
        <rFont val="Calibri"/>
        <family val="2"/>
        <charset val="238"/>
        <scheme val="minor"/>
      </rPr>
      <t>b,B</t>
    </r>
    <r>
      <rPr>
        <sz val="11"/>
        <color theme="1"/>
        <rFont val="Calibri"/>
        <family val="2"/>
        <scheme val="minor"/>
      </rPr>
      <t xml:space="preserve"> – odpowiednio szerokości pików związków A i B przy podstawie, w sekundach</t>
    </r>
  </si>
  <si>
    <r>
      <rPr>
        <b/>
        <sz val="11"/>
        <color theme="1"/>
        <rFont val="Calibri"/>
        <family val="2"/>
        <charset val="238"/>
        <scheme val="minor"/>
      </rPr>
      <t>Rs</t>
    </r>
    <r>
      <rPr>
        <sz val="11"/>
        <color theme="1"/>
        <rFont val="Calibri"/>
        <family val="2"/>
        <scheme val="minor"/>
      </rPr>
      <t xml:space="preserve"> - selektywność pomiędzy dwoma sąsiadującymi sygnałami</t>
    </r>
  </si>
  <si>
    <t>Sample</t>
  </si>
  <si>
    <t> </t>
  </si>
  <si>
    <t xml:space="preserve">26  Mg  [ He ] </t>
  </si>
  <si>
    <t xml:space="preserve">51  V  [ He ] </t>
  </si>
  <si>
    <t xml:space="preserve">52  Cr  [ No Gas ] </t>
  </si>
  <si>
    <t xml:space="preserve">52  Cr  [ He ] </t>
  </si>
  <si>
    <t xml:space="preserve">63  Cu  [ No Gas ] </t>
  </si>
  <si>
    <t xml:space="preserve">63  Cu  [ He ] </t>
  </si>
  <si>
    <t xml:space="preserve">208  Pb  [ No Gas ] </t>
  </si>
  <si>
    <t xml:space="preserve">72  Ge ( ISTD )  [ No Gas ] </t>
  </si>
  <si>
    <t xml:space="preserve">72  Ge ( ISTD )  [ He ] </t>
  </si>
  <si>
    <t xml:space="preserve">103  Rh ( ISTD )  [ No Gas ] </t>
  </si>
  <si>
    <t xml:space="preserve">103  Rh ( ISTD )  [ He ] </t>
  </si>
  <si>
    <t xml:space="preserve">159  Tb ( ISTD )  [ No Gas ] </t>
  </si>
  <si>
    <t xml:space="preserve">159  Tb ( ISTD )  [ He ] </t>
  </si>
  <si>
    <t>bez wz wew</t>
  </si>
  <si>
    <t>Data File</t>
  </si>
  <si>
    <t>Acq. Date-Time</t>
  </si>
  <si>
    <t>Type</t>
  </si>
  <si>
    <t>Level</t>
  </si>
  <si>
    <t>Sample Name</t>
  </si>
  <si>
    <t>Conc. [ ug/l ]</t>
  </si>
  <si>
    <t>Conc. SD</t>
  </si>
  <si>
    <t>Conc. 
RSD</t>
  </si>
  <si>
    <t>CPS</t>
  </si>
  <si>
    <t>CPS 
RSD</t>
  </si>
  <si>
    <t>001CALB.d</t>
  </si>
  <si>
    <t>CalBlk</t>
  </si>
  <si>
    <t>blank1%</t>
  </si>
  <si>
    <t>N/A</t>
  </si>
  <si>
    <t>003CALS.d</t>
  </si>
  <si>
    <t>CalStd</t>
  </si>
  <si>
    <t>004CALS.d</t>
  </si>
  <si>
    <t>005CALS.d</t>
  </si>
  <si>
    <t>006CALS.d</t>
  </si>
  <si>
    <t>007CALS.d</t>
  </si>
  <si>
    <t>008CALS.d</t>
  </si>
  <si>
    <t>009CALS.d</t>
  </si>
  <si>
    <t>015SMPL,d</t>
  </si>
  <si>
    <t>crm slr 6</t>
  </si>
  <si>
    <t>016SMPL,d</t>
  </si>
  <si>
    <t>crm 24,4</t>
  </si>
  <si>
    <t>Odejmij blank: 1 - tak, 0 - nie</t>
  </si>
  <si>
    <t>c cert SLRS6</t>
  </si>
  <si>
    <t>c cert TM 24.4</t>
  </si>
  <si>
    <t>ODZYSK</t>
  </si>
  <si>
    <r>
      <t>=WARIANCJA.PRÓBKI(</t>
    </r>
    <r>
      <rPr>
        <b/>
        <sz val="11"/>
        <color theme="8"/>
        <rFont val="Calibri"/>
        <family val="2"/>
        <charset val="238"/>
        <scheme val="minor"/>
      </rPr>
      <t>B2:B7</t>
    </r>
    <r>
      <rPr>
        <b/>
        <sz val="11"/>
        <color rgb="FF000000"/>
        <rFont val="Calibri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</si>
  <si>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>t</t>
    </r>
    <r>
      <rPr>
        <b/>
        <vertAlign val="subscript"/>
        <sz val="11"/>
        <color theme="1"/>
        <rFont val="Calibri"/>
        <family val="2"/>
        <charset val="238"/>
        <scheme val="minor"/>
      </rPr>
      <t>r,A</t>
    </r>
    <r>
      <rPr>
        <b/>
        <sz val="11"/>
        <color theme="1"/>
        <rFont val="Calibri"/>
        <family val="2"/>
        <charset val="238"/>
        <scheme val="minor"/>
      </rPr>
      <t xml:space="preserve"> , t</t>
    </r>
    <r>
      <rPr>
        <b/>
        <vertAlign val="subscript"/>
        <sz val="11"/>
        <color theme="1"/>
        <rFont val="Calibri"/>
        <family val="2"/>
        <charset val="238"/>
        <scheme val="minor"/>
      </rPr>
      <t>r,B</t>
    </r>
    <r>
      <rPr>
        <sz val="11"/>
        <color theme="1"/>
        <rFont val="Calibri"/>
        <family val="2"/>
        <charset val="238"/>
        <scheme val="minor"/>
      </rPr>
      <t xml:space="preserve"> – odpowiednio czasy retencji związków A i B ( tr,B&gt; tr,A ), w sekundach (maksimum sygnału danego związku)</t>
    </r>
  </si>
  <si>
    <t>Prawidłowe wnioski z tabel i wykresów można wyciągnąć tylko wtedy, gdy są one przedstawione w sposób klarowny i jednoznaczny. W tym celu wykresy i tabele powinny być dobrze opisane: 
- usuń poziome i pionowe linie siatki w tle,
- dodaj tytuł wykresu, 
- dodaj nazwy osi x i y wraz z jednostkami, 
- opcjonalnie, gdy wyświetla się dużo zer po przecinku: ustaw liczbę miejsc dziesiętnych na osiach na 1 (w tym celu kliknij dwukrotnie na wartości liczbowe na osi, następnie „Kod formatu” ustaw na „0,0”.</t>
  </si>
  <si>
    <t>Precyzję skrajnych wzorców kalibracyjnych można sprawdzić za pomocą testu F-Snedecora. Test ten zakłada normalny rozkład powtórzeń dla każdego wzorca i pozwala ocenić, czy wzorzec o najniższym stężeniu nie ma zbyt wysokiego rozrzutu powtórzeń pomiaru (złej precyzji) w porównaniu do wzorca o najwyższym stężeniu. Założeniem krzywej kalibracyjnej dopasowanej metodą najmniejszych kwadratów jest homoskedastyczność, czyli równość wariancji dla wszystkich wzorców. W teście wykorzystuje się współczynniki zmienności dwóch serii pomiarowych.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</si>
</sst>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0"/>
    <numFmt numFmtId="166" formatCode="0.000"/>
  </numFmts>
  <fonts count="5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6"/>
      <color rgb="FFFF0000"/>
      <name val="Calibri"/>
      <family val="2"/>
      <scheme val="minor"/>
    </font>
    <font>
      <b/>
      <sz val="14"/>
      <color rgb="FF4472C4"/>
      <name val="Calibri"/>
      <family val="2"/>
      <charset val="238"/>
      <scheme val="minor"/>
    </font>
    <font>
      <sz val="11"/>
      <color rgb="FF444444"/>
      <name val="Calibri"/>
      <family val="2"/>
      <charset val="238"/>
    </font>
    <font>
      <b/>
      <sz val="11"/>
      <color rgb="FF444444"/>
      <name val="Calibri"/>
      <family val="2"/>
      <charset val="238"/>
    </font>
    <font>
      <sz val="11"/>
      <color theme="1"/>
      <name val="Calibri"/>
      <family val="2"/>
      <scheme val="minor"/>
    </font>
    <font>
      <b/>
      <sz val="20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b/>
      <vertAlign val="superscript"/>
      <sz val="11"/>
      <color theme="1"/>
      <name val="Calibri"/>
      <family val="2"/>
      <charset val="238"/>
      <scheme val="minor"/>
    </font>
    <font>
      <b/>
      <vertAlign val="subscript"/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i/>
      <sz val="9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b/>
      <sz val="16"/>
      <color theme="1"/>
      <name val="Calibri"/>
      <family val="2"/>
      <charset val="238"/>
      <scheme val="minor"/>
    </font>
    <font>
      <sz val="11"/>
      <color theme="1"/>
      <name val="Arial Black"/>
      <family val="2"/>
      <charset val="238"/>
    </font>
    <font>
      <i/>
      <sz val="11"/>
      <color theme="1"/>
      <name val="Calibri"/>
      <family val="2"/>
      <charset val="238"/>
      <scheme val="minor"/>
    </font>
    <font>
      <b/>
      <vertAlign val="subscript"/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vertAlign val="subscript"/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rgb="FF000000"/>
      <name val="Calibri"/>
    </font>
    <font>
      <b/>
      <sz val="11"/>
      <color rgb="FF000000"/>
      <name val="Calibri"/>
      <charset val="1"/>
    </font>
    <font>
      <b/>
      <sz val="11"/>
      <color rgb="FF5F8CED"/>
      <name val="Calibri"/>
      <charset val="1"/>
    </font>
    <font>
      <b/>
      <sz val="11"/>
      <color rgb="FFEB5E60"/>
      <name val="Calibri"/>
      <charset val="1"/>
    </font>
    <font>
      <b/>
      <sz val="11"/>
      <color rgb="FF000000"/>
      <name val="Calibri"/>
    </font>
    <font>
      <b/>
      <i/>
      <sz val="11"/>
      <color rgb="FF000000"/>
      <name val="Calibri"/>
    </font>
    <font>
      <b/>
      <sz val="12.65"/>
      <color rgb="FF000000"/>
      <name val="Calibri"/>
    </font>
    <font>
      <b/>
      <vertAlign val="subscript"/>
      <sz val="11"/>
      <color rgb="FF000000"/>
      <name val="Calibri"/>
    </font>
    <font>
      <sz val="11"/>
      <color rgb="FF000000"/>
      <name val="Calibri"/>
      <charset val="1"/>
    </font>
    <font>
      <b/>
      <sz val="9"/>
      <color rgb="FF000000"/>
      <name val="Calibri"/>
    </font>
    <font>
      <b/>
      <i/>
      <sz val="9"/>
      <color rgb="FF000000"/>
      <name val="Calibri"/>
    </font>
    <font>
      <b/>
      <sz val="11"/>
      <color rgb="FF8D61C2"/>
      <name val="Calibri"/>
      <charset val="1"/>
    </font>
    <font>
      <b/>
      <sz val="11"/>
      <color rgb="FF444444"/>
      <name val="Calibri"/>
      <family val="2"/>
      <charset val="1"/>
    </font>
    <font>
      <b/>
      <sz val="11"/>
      <color rgb="FF5F8CED"/>
      <name val="Calibri"/>
      <family val="2"/>
      <charset val="1"/>
    </font>
    <font>
      <b/>
      <sz val="11"/>
      <color rgb="FFEB5E60"/>
      <name val="Calibri"/>
      <family val="2"/>
      <charset val="1"/>
    </font>
    <font>
      <sz val="11"/>
      <color rgb="FF000000"/>
      <name val="Calibri"/>
      <scheme val="minor"/>
    </font>
    <font>
      <b/>
      <sz val="11"/>
      <color rgb="FF000000"/>
      <name val="Calibri"/>
      <scheme val="minor"/>
    </font>
    <font>
      <b/>
      <vertAlign val="subscript"/>
      <sz val="11"/>
      <color rgb="FF000000"/>
      <name val="Calibri"/>
      <scheme val="minor"/>
    </font>
    <font>
      <i/>
      <sz val="11"/>
      <color rgb="FF000000"/>
      <name val="Calibri"/>
      <scheme val="minor"/>
    </font>
    <font>
      <sz val="11"/>
      <color rgb="FF000000"/>
      <name val="Calibri"/>
      <family val="2"/>
    </font>
    <font>
      <sz val="9"/>
      <color rgb="FF000000"/>
      <name val="Microsoft Sans Serif"/>
      <family val="2"/>
    </font>
    <font>
      <sz val="9"/>
      <name val="Microsoft Sans Serif"/>
      <family val="2"/>
    </font>
    <font>
      <b/>
      <sz val="9"/>
      <color rgb="FF000000"/>
      <name val="Microsoft Sans Serif"/>
      <family val="2"/>
    </font>
    <font>
      <b/>
      <sz val="9"/>
      <name val="Microsoft Sans Serif"/>
      <family val="2"/>
    </font>
    <font>
      <b/>
      <sz val="11"/>
      <color theme="8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scheme val="minor"/>
    </font>
  </fonts>
  <fills count="21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B4D79D"/>
        <bgColor indexed="64"/>
      </patternFill>
    </fill>
    <fill>
      <patternFill patternType="solid">
        <fgColor rgb="FFFFDD7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0F0F0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E4DFEC"/>
        <bgColor rgb="FF000000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6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medium">
        <color rgb="FF000000"/>
      </right>
      <top style="thin">
        <color rgb="FFFFFFFF"/>
      </top>
      <bottom style="thin">
        <color rgb="FF000000"/>
      </bottom>
      <diagonal/>
    </border>
    <border>
      <left style="medium">
        <color rgb="FF000000"/>
      </left>
      <right style="thin">
        <color rgb="FFFFFFFF"/>
      </right>
      <top/>
      <bottom style="thin">
        <color rgb="FFFFFFFF"/>
      </bottom>
      <diagonal/>
    </border>
    <border>
      <left style="medium">
        <color rgb="FF000000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indexed="64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 style="dashed">
        <color rgb="FF000000"/>
      </right>
      <top/>
      <bottom/>
      <diagonal/>
    </border>
    <border>
      <left style="thin">
        <color rgb="FFFFFFFF"/>
      </left>
      <right/>
      <top style="thin">
        <color rgb="FFFFFFFF"/>
      </top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ashed">
        <color rgb="FF000000"/>
      </bottom>
      <diagonal/>
    </border>
    <border>
      <left style="medium">
        <color rgb="FF000000"/>
      </left>
      <right style="thin">
        <color rgb="FFFFFFFF"/>
      </right>
      <top/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FFFFFF"/>
      </left>
      <right style="medium">
        <color indexed="64"/>
      </right>
      <top style="thin">
        <color rgb="FFFFFFFF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FFFFFF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medium">
        <color indexed="64"/>
      </left>
      <right style="thin">
        <color rgb="FF000000"/>
      </right>
      <top style="thin">
        <color rgb="FFFFFFFF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9" fontId="14" fillId="0" borderId="0" applyFont="0" applyFill="0" applyBorder="0" applyAlignment="0" applyProtection="0"/>
  </cellStyleXfs>
  <cellXfs count="243">
    <xf numFmtId="0" fontId="0" fillId="0" borderId="0" xfId="0"/>
    <xf numFmtId="0" fontId="4" fillId="0" borderId="0" xfId="0" applyFont="1"/>
    <xf numFmtId="0" fontId="5" fillId="0" borderId="0" xfId="0" applyFont="1"/>
    <xf numFmtId="165" fontId="0" fillId="0" borderId="0" xfId="0" applyNumberFormat="1"/>
    <xf numFmtId="0" fontId="0" fillId="0" borderId="2" xfId="0" applyBorder="1"/>
    <xf numFmtId="0" fontId="4" fillId="0" borderId="0" xfId="0" applyFont="1" applyAlignment="1">
      <alignment horizontal="center"/>
    </xf>
    <xf numFmtId="0" fontId="6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4" fillId="3" borderId="0" xfId="0" applyFont="1" applyFill="1"/>
    <xf numFmtId="0" fontId="4" fillId="3" borderId="0" xfId="0" applyFont="1" applyFill="1" applyAlignment="1">
      <alignment horizontal="center"/>
    </xf>
    <xf numFmtId="165" fontId="0" fillId="0" borderId="7" xfId="0" applyNumberFormat="1" applyBorder="1"/>
    <xf numFmtId="0" fontId="0" fillId="0" borderId="9" xfId="0" applyBorder="1"/>
    <xf numFmtId="0" fontId="8" fillId="0" borderId="0" xfId="0" applyFont="1"/>
    <xf numFmtId="0" fontId="7" fillId="3" borderId="10" xfId="0" applyFont="1" applyFill="1" applyBorder="1"/>
    <xf numFmtId="0" fontId="11" fillId="0" borderId="0" xfId="0" applyFont="1"/>
    <xf numFmtId="164" fontId="0" fillId="0" borderId="0" xfId="0" applyNumberFormat="1"/>
    <xf numFmtId="0" fontId="7" fillId="3" borderId="16" xfId="0" applyFont="1" applyFill="1" applyBorder="1"/>
    <xf numFmtId="165" fontId="0" fillId="0" borderId="6" xfId="0" applyNumberFormat="1" applyBorder="1"/>
    <xf numFmtId="164" fontId="0" fillId="0" borderId="17" xfId="0" applyNumberFormat="1" applyBorder="1"/>
    <xf numFmtId="0" fontId="4" fillId="2" borderId="20" xfId="0" applyFont="1" applyFill="1" applyBorder="1" applyAlignment="1">
      <alignment horizontal="center"/>
    </xf>
    <xf numFmtId="0" fontId="4" fillId="2" borderId="21" xfId="0" applyFont="1" applyFill="1" applyBorder="1" applyAlignment="1">
      <alignment horizontal="center"/>
    </xf>
    <xf numFmtId="0" fontId="4" fillId="2" borderId="23" xfId="0" applyFont="1" applyFill="1" applyBorder="1" applyAlignment="1">
      <alignment horizontal="center"/>
    </xf>
    <xf numFmtId="0" fontId="4" fillId="2" borderId="24" xfId="0" applyFont="1" applyFill="1" applyBorder="1" applyAlignment="1">
      <alignment horizontal="center"/>
    </xf>
    <xf numFmtId="0" fontId="4" fillId="3" borderId="0" xfId="0" applyFont="1" applyFill="1" applyAlignment="1">
      <alignment horizontal="center" wrapText="1"/>
    </xf>
    <xf numFmtId="0" fontId="4" fillId="3" borderId="24" xfId="0" applyFont="1" applyFill="1" applyBorder="1" applyAlignment="1">
      <alignment horizontal="right"/>
    </xf>
    <xf numFmtId="0" fontId="4" fillId="3" borderId="23" xfId="0" applyFont="1" applyFill="1" applyBorder="1" applyAlignment="1">
      <alignment horizontal="right"/>
    </xf>
    <xf numFmtId="0" fontId="4" fillId="3" borderId="25" xfId="0" applyFont="1" applyFill="1" applyBorder="1"/>
    <xf numFmtId="0" fontId="8" fillId="3" borderId="26" xfId="0" applyFont="1" applyFill="1" applyBorder="1"/>
    <xf numFmtId="0" fontId="4" fillId="2" borderId="22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4" fillId="3" borderId="27" xfId="0" applyFont="1" applyFill="1" applyBorder="1" applyAlignment="1">
      <alignment horizontal="center"/>
    </xf>
    <xf numFmtId="0" fontId="7" fillId="3" borderId="27" xfId="0" applyFont="1" applyFill="1" applyBorder="1" applyAlignment="1">
      <alignment horizontal="center"/>
    </xf>
    <xf numFmtId="165" fontId="0" fillId="0" borderId="0" xfId="0" applyNumberFormat="1" applyAlignment="1">
      <alignment horizontal="center"/>
    </xf>
    <xf numFmtId="0" fontId="4" fillId="2" borderId="24" xfId="0" applyFont="1" applyFill="1" applyBorder="1"/>
    <xf numFmtId="0" fontId="4" fillId="3" borderId="28" xfId="0" applyFont="1" applyFill="1" applyBorder="1"/>
    <xf numFmtId="0" fontId="5" fillId="4" borderId="8" xfId="0" applyFont="1" applyFill="1" applyBorder="1"/>
    <xf numFmtId="0" fontId="0" fillId="4" borderId="0" xfId="0" applyFill="1"/>
    <xf numFmtId="0" fontId="0" fillId="4" borderId="8" xfId="0" applyFill="1" applyBorder="1"/>
    <xf numFmtId="165" fontId="0" fillId="0" borderId="32" xfId="0" applyNumberFormat="1" applyBorder="1"/>
    <xf numFmtId="0" fontId="4" fillId="3" borderId="31" xfId="0" applyFont="1" applyFill="1" applyBorder="1" applyAlignment="1">
      <alignment horizontal="right"/>
    </xf>
    <xf numFmtId="0" fontId="8" fillId="3" borderId="25" xfId="0" applyFont="1" applyFill="1" applyBorder="1"/>
    <xf numFmtId="0" fontId="8" fillId="3" borderId="24" xfId="0" applyFont="1" applyFill="1" applyBorder="1" applyAlignment="1">
      <alignment horizontal="right"/>
    </xf>
    <xf numFmtId="0" fontId="8" fillId="3" borderId="23" xfId="0" applyFont="1" applyFill="1" applyBorder="1" applyAlignment="1">
      <alignment horizontal="right"/>
    </xf>
    <xf numFmtId="0" fontId="9" fillId="0" borderId="0" xfId="0" applyFont="1"/>
    <xf numFmtId="0" fontId="10" fillId="0" borderId="0" xfId="0" applyFont="1"/>
    <xf numFmtId="16" fontId="0" fillId="0" borderId="0" xfId="0" applyNumberFormat="1"/>
    <xf numFmtId="0" fontId="12" fillId="0" borderId="0" xfId="0" quotePrefix="1" applyFont="1"/>
    <xf numFmtId="0" fontId="13" fillId="0" borderId="0" xfId="0" quotePrefix="1" applyFont="1"/>
    <xf numFmtId="9" fontId="0" fillId="0" borderId="0" xfId="0" applyNumberFormat="1"/>
    <xf numFmtId="166" fontId="0" fillId="5" borderId="6" xfId="0" applyNumberFormat="1" applyFill="1" applyBorder="1"/>
    <xf numFmtId="0" fontId="15" fillId="0" borderId="0" xfId="0" applyFont="1"/>
    <xf numFmtId="0" fontId="4" fillId="2" borderId="33" xfId="0" applyFont="1" applyFill="1" applyBorder="1" applyAlignment="1">
      <alignment horizontal="center"/>
    </xf>
    <xf numFmtId="0" fontId="4" fillId="2" borderId="20" xfId="0" applyFont="1" applyFill="1" applyBorder="1" applyAlignment="1">
      <alignment horizontal="right"/>
    </xf>
    <xf numFmtId="0" fontId="16" fillId="0" borderId="0" xfId="0" applyFont="1" applyAlignment="1">
      <alignment horizontal="center"/>
    </xf>
    <xf numFmtId="164" fontId="0" fillId="0" borderId="7" xfId="0" applyNumberFormat="1" applyBorder="1"/>
    <xf numFmtId="1" fontId="0" fillId="0" borderId="7" xfId="0" applyNumberFormat="1" applyBorder="1"/>
    <xf numFmtId="0" fontId="4" fillId="3" borderId="30" xfId="0" applyFont="1" applyFill="1" applyBorder="1" applyAlignment="1">
      <alignment horizontal="center"/>
    </xf>
    <xf numFmtId="0" fontId="4" fillId="0" borderId="0" xfId="0" quotePrefix="1" applyFont="1"/>
    <xf numFmtId="9" fontId="0" fillId="0" borderId="6" xfId="1" applyFont="1" applyBorder="1"/>
    <xf numFmtId="1" fontId="0" fillId="0" borderId="32" xfId="0" applyNumberFormat="1" applyBorder="1"/>
    <xf numFmtId="164" fontId="0" fillId="0" borderId="9" xfId="0" applyNumberFormat="1" applyBorder="1"/>
    <xf numFmtId="1" fontId="0" fillId="0" borderId="0" xfId="0" applyNumberFormat="1"/>
    <xf numFmtId="0" fontId="4" fillId="3" borderId="0" xfId="0" quotePrefix="1" applyFont="1" applyFill="1" applyAlignment="1">
      <alignment horizontal="center" wrapText="1"/>
    </xf>
    <xf numFmtId="1" fontId="0" fillId="0" borderId="6" xfId="1" applyNumberFormat="1" applyFont="1" applyBorder="1"/>
    <xf numFmtId="166" fontId="0" fillId="0" borderId="0" xfId="0" applyNumberFormat="1"/>
    <xf numFmtId="0" fontId="4" fillId="3" borderId="23" xfId="0" applyFont="1" applyFill="1" applyBorder="1" applyAlignment="1">
      <alignment horizontal="left"/>
    </xf>
    <xf numFmtId="164" fontId="0" fillId="0" borderId="6" xfId="1" applyNumberFormat="1" applyFont="1" applyBorder="1"/>
    <xf numFmtId="166" fontId="0" fillId="0" borderId="6" xfId="1" applyNumberFormat="1" applyFont="1" applyBorder="1"/>
    <xf numFmtId="164" fontId="0" fillId="0" borderId="0" xfId="0" applyNumberFormat="1" applyAlignment="1">
      <alignment horizontal="center"/>
    </xf>
    <xf numFmtId="0" fontId="0" fillId="6" borderId="0" xfId="0" applyFill="1"/>
    <xf numFmtId="2" fontId="4" fillId="0" borderId="0" xfId="0" applyNumberFormat="1" applyFont="1"/>
    <xf numFmtId="2" fontId="0" fillId="0" borderId="0" xfId="0" applyNumberFormat="1"/>
    <xf numFmtId="0" fontId="7" fillId="3" borderId="34" xfId="0" applyFont="1" applyFill="1" applyBorder="1"/>
    <xf numFmtId="0" fontId="7" fillId="3" borderId="37" xfId="0" applyFont="1" applyFill="1" applyBorder="1"/>
    <xf numFmtId="0" fontId="4" fillId="2" borderId="39" xfId="0" applyFont="1" applyFill="1" applyBorder="1"/>
    <xf numFmtId="0" fontId="7" fillId="2" borderId="41" xfId="0" applyFont="1" applyFill="1" applyBorder="1"/>
    <xf numFmtId="0" fontId="4" fillId="2" borderId="41" xfId="0" applyFont="1" applyFill="1" applyBorder="1"/>
    <xf numFmtId="0" fontId="4" fillId="2" borderId="42" xfId="0" applyFont="1" applyFill="1" applyBorder="1"/>
    <xf numFmtId="0" fontId="0" fillId="7" borderId="0" xfId="0" applyFill="1"/>
    <xf numFmtId="0" fontId="23" fillId="7" borderId="0" xfId="0" applyFont="1" applyFill="1"/>
    <xf numFmtId="0" fontId="0" fillId="0" borderId="0" xfId="0" applyAlignment="1">
      <alignment horizontal="left" wrapText="1"/>
    </xf>
    <xf numFmtId="0" fontId="22" fillId="6" borderId="0" xfId="0" applyFont="1" applyFill="1" applyAlignment="1">
      <alignment horizontal="left" vertical="center"/>
    </xf>
    <xf numFmtId="0" fontId="24" fillId="6" borderId="0" xfId="0" applyFont="1" applyFill="1" applyAlignment="1">
      <alignment horizontal="center" vertical="center"/>
    </xf>
    <xf numFmtId="0" fontId="4" fillId="0" borderId="0" xfId="0" quotePrefix="1" applyFont="1" applyAlignment="1">
      <alignment horizontal="justify" vertical="center"/>
    </xf>
    <xf numFmtId="1" fontId="0" fillId="8" borderId="7" xfId="0" applyNumberFormat="1" applyFill="1" applyBorder="1"/>
    <xf numFmtId="1" fontId="0" fillId="9" borderId="7" xfId="0" applyNumberFormat="1" applyFill="1" applyBorder="1"/>
    <xf numFmtId="1" fontId="0" fillId="10" borderId="7" xfId="0" applyNumberFormat="1" applyFill="1" applyBorder="1"/>
    <xf numFmtId="1" fontId="0" fillId="11" borderId="7" xfId="0" applyNumberFormat="1" applyFill="1" applyBorder="1"/>
    <xf numFmtId="1" fontId="0" fillId="0" borderId="17" xfId="0" applyNumberFormat="1" applyBorder="1"/>
    <xf numFmtId="165" fontId="0" fillId="0" borderId="2" xfId="0" applyNumberFormat="1" applyBorder="1"/>
    <xf numFmtId="166" fontId="0" fillId="0" borderId="2" xfId="0" applyNumberFormat="1" applyBorder="1"/>
    <xf numFmtId="1" fontId="0" fillId="0" borderId="2" xfId="0" applyNumberFormat="1" applyBorder="1"/>
    <xf numFmtId="0" fontId="7" fillId="3" borderId="16" xfId="0" applyFont="1" applyFill="1" applyBorder="1" applyAlignment="1">
      <alignment horizontal="center" wrapText="1"/>
    </xf>
    <xf numFmtId="0" fontId="4" fillId="3" borderId="44" xfId="0" quotePrefix="1" applyFont="1" applyFill="1" applyBorder="1" applyAlignment="1">
      <alignment horizontal="center" wrapText="1"/>
    </xf>
    <xf numFmtId="0" fontId="4" fillId="3" borderId="45" xfId="0" quotePrefix="1" applyFont="1" applyFill="1" applyBorder="1" applyAlignment="1">
      <alignment horizontal="center" wrapText="1"/>
    </xf>
    <xf numFmtId="0" fontId="4" fillId="2" borderId="0" xfId="0" applyFont="1" applyFill="1"/>
    <xf numFmtId="0" fontId="0" fillId="0" borderId="0" xfId="0" applyAlignment="1">
      <alignment horizontal="left" vertical="top" wrapText="1"/>
    </xf>
    <xf numFmtId="0" fontId="7" fillId="3" borderId="0" xfId="0" applyFont="1" applyFill="1"/>
    <xf numFmtId="0" fontId="7" fillId="3" borderId="46" xfId="0" applyFont="1" applyFill="1" applyBorder="1" applyAlignment="1">
      <alignment horizontal="center" wrapText="1"/>
    </xf>
    <xf numFmtId="0" fontId="7" fillId="3" borderId="0" xfId="0" applyFont="1" applyFill="1" applyAlignment="1">
      <alignment horizontal="center"/>
    </xf>
    <xf numFmtId="0" fontId="7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7" fillId="0" borderId="0" xfId="0" applyFont="1"/>
    <xf numFmtId="165" fontId="0" fillId="13" borderId="0" xfId="0" applyNumberFormat="1" applyFill="1"/>
    <xf numFmtId="0" fontId="4" fillId="12" borderId="0" xfId="0" applyFont="1" applyFill="1" applyAlignment="1">
      <alignment horizontal="center"/>
    </xf>
    <xf numFmtId="165" fontId="0" fillId="13" borderId="47" xfId="0" applyNumberFormat="1" applyFill="1" applyBorder="1"/>
    <xf numFmtId="165" fontId="0" fillId="0" borderId="48" xfId="0" applyNumberFormat="1" applyBorder="1"/>
    <xf numFmtId="165" fontId="0" fillId="0" borderId="46" xfId="0" applyNumberFormat="1" applyBorder="1"/>
    <xf numFmtId="165" fontId="0" fillId="0" borderId="49" xfId="0" applyNumberFormat="1" applyBorder="1"/>
    <xf numFmtId="165" fontId="0" fillId="7" borderId="49" xfId="0" applyNumberFormat="1" applyFill="1" applyBorder="1"/>
    <xf numFmtId="0" fontId="0" fillId="0" borderId="46" xfId="0" applyBorder="1"/>
    <xf numFmtId="0" fontId="0" fillId="0" borderId="49" xfId="0" applyBorder="1"/>
    <xf numFmtId="0" fontId="0" fillId="0" borderId="50" xfId="0" applyBorder="1"/>
    <xf numFmtId="0" fontId="0" fillId="0" borderId="51" xfId="0" applyBorder="1"/>
    <xf numFmtId="165" fontId="0" fillId="7" borderId="2" xfId="0" applyNumberFormat="1" applyFill="1" applyBorder="1"/>
    <xf numFmtId="0" fontId="31" fillId="0" borderId="0" xfId="0" quotePrefix="1" applyFont="1"/>
    <xf numFmtId="0" fontId="34" fillId="3" borderId="0" xfId="0" applyFont="1" applyFill="1"/>
    <xf numFmtId="0" fontId="11" fillId="0" borderId="0" xfId="0" applyFont="1" applyAlignment="1">
      <alignment horizontal="right"/>
    </xf>
    <xf numFmtId="0" fontId="8" fillId="0" borderId="0" xfId="0" quotePrefix="1" applyFont="1"/>
    <xf numFmtId="0" fontId="34" fillId="3" borderId="23" xfId="0" applyFont="1" applyFill="1" applyBorder="1" applyAlignment="1">
      <alignment horizontal="left"/>
    </xf>
    <xf numFmtId="0" fontId="7" fillId="0" borderId="0" xfId="0" quotePrefix="1" applyFont="1"/>
    <xf numFmtId="0" fontId="3" fillId="0" borderId="0" xfId="0" applyFont="1"/>
    <xf numFmtId="166" fontId="0" fillId="0" borderId="7" xfId="0" applyNumberFormat="1" applyBorder="1"/>
    <xf numFmtId="0" fontId="34" fillId="3" borderId="44" xfId="0" applyFont="1" applyFill="1" applyBorder="1" applyAlignment="1">
      <alignment horizontal="center" wrapText="1"/>
    </xf>
    <xf numFmtId="164" fontId="0" fillId="0" borderId="2" xfId="0" applyNumberFormat="1" applyBorder="1"/>
    <xf numFmtId="0" fontId="34" fillId="3" borderId="3" xfId="0" applyFont="1" applyFill="1" applyBorder="1" applyAlignment="1">
      <alignment horizontal="left"/>
    </xf>
    <xf numFmtId="0" fontId="8" fillId="0" borderId="0" xfId="0" applyFont="1" applyAlignment="1">
      <alignment horizontal="center"/>
    </xf>
    <xf numFmtId="0" fontId="42" fillId="0" borderId="0" xfId="0" quotePrefix="1" applyFont="1"/>
    <xf numFmtId="0" fontId="0" fillId="0" borderId="0" xfId="0" applyAlignment="1">
      <alignment horizontal="right"/>
    </xf>
    <xf numFmtId="0" fontId="0" fillId="0" borderId="2" xfId="0" applyBorder="1" applyAlignment="1">
      <alignment horizontal="center"/>
    </xf>
    <xf numFmtId="0" fontId="4" fillId="12" borderId="28" xfId="0" applyFont="1" applyFill="1" applyBorder="1" applyAlignment="1">
      <alignment horizontal="center"/>
    </xf>
    <xf numFmtId="2" fontId="4" fillId="4" borderId="6" xfId="0" applyNumberFormat="1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3" borderId="28" xfId="0" applyFont="1" applyFill="1" applyBorder="1" applyAlignment="1">
      <alignment horizontal="center"/>
    </xf>
    <xf numFmtId="1" fontId="0" fillId="0" borderId="6" xfId="0" applyNumberFormat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11" fontId="0" fillId="0" borderId="0" xfId="0" applyNumberFormat="1"/>
    <xf numFmtId="0" fontId="11" fillId="0" borderId="0" xfId="0" applyFont="1" applyAlignment="1">
      <alignment horizontal="left" vertical="top"/>
    </xf>
    <xf numFmtId="0" fontId="49" fillId="0" borderId="0" xfId="0" applyFont="1"/>
    <xf numFmtId="0" fontId="50" fillId="14" borderId="0" xfId="0" applyFont="1" applyFill="1"/>
    <xf numFmtId="0" fontId="50" fillId="14" borderId="7" xfId="0" applyFont="1" applyFill="1" applyBorder="1"/>
    <xf numFmtId="0" fontId="51" fillId="0" borderId="7" xfId="0" applyFont="1" applyBorder="1"/>
    <xf numFmtId="0" fontId="51" fillId="15" borderId="7" xfId="0" applyFont="1" applyFill="1" applyBorder="1"/>
    <xf numFmtId="22" fontId="51" fillId="15" borderId="7" xfId="0" applyNumberFormat="1" applyFont="1" applyFill="1" applyBorder="1"/>
    <xf numFmtId="0" fontId="51" fillId="16" borderId="7" xfId="0" applyFont="1" applyFill="1" applyBorder="1"/>
    <xf numFmtId="22" fontId="51" fillId="16" borderId="7" xfId="0" applyNumberFormat="1" applyFont="1" applyFill="1" applyBorder="1"/>
    <xf numFmtId="0" fontId="50" fillId="14" borderId="47" xfId="0" applyFont="1" applyFill="1" applyBorder="1"/>
    <xf numFmtId="0" fontId="50" fillId="14" borderId="52" xfId="0" applyFont="1" applyFill="1" applyBorder="1"/>
    <xf numFmtId="0" fontId="50" fillId="14" borderId="48" xfId="0" applyFont="1" applyFill="1" applyBorder="1"/>
    <xf numFmtId="0" fontId="51" fillId="17" borderId="51" xfId="0" applyFont="1" applyFill="1" applyBorder="1"/>
    <xf numFmtId="22" fontId="51" fillId="17" borderId="51" xfId="0" applyNumberFormat="1" applyFont="1" applyFill="1" applyBorder="1"/>
    <xf numFmtId="0" fontId="50" fillId="15" borderId="7" xfId="0" applyFont="1" applyFill="1" applyBorder="1"/>
    <xf numFmtId="166" fontId="50" fillId="15" borderId="7" xfId="0" applyNumberFormat="1" applyFont="1" applyFill="1" applyBorder="1"/>
    <xf numFmtId="2" fontId="50" fillId="15" borderId="7" xfId="0" applyNumberFormat="1" applyFont="1" applyFill="1" applyBorder="1"/>
    <xf numFmtId="1" fontId="50" fillId="15" borderId="7" xfId="0" applyNumberFormat="1" applyFont="1" applyFill="1" applyBorder="1"/>
    <xf numFmtId="0" fontId="50" fillId="16" borderId="7" xfId="0" applyFont="1" applyFill="1" applyBorder="1"/>
    <xf numFmtId="166" fontId="50" fillId="16" borderId="7" xfId="0" applyNumberFormat="1" applyFont="1" applyFill="1" applyBorder="1"/>
    <xf numFmtId="2" fontId="50" fillId="16" borderId="7" xfId="0" applyNumberFormat="1" applyFont="1" applyFill="1" applyBorder="1"/>
    <xf numFmtId="1" fontId="50" fillId="16" borderId="7" xfId="0" applyNumberFormat="1" applyFont="1" applyFill="1" applyBorder="1"/>
    <xf numFmtId="164" fontId="50" fillId="16" borderId="7" xfId="0" applyNumberFormat="1" applyFont="1" applyFill="1" applyBorder="1"/>
    <xf numFmtId="0" fontId="50" fillId="17" borderId="51" xfId="0" applyFont="1" applyFill="1" applyBorder="1"/>
    <xf numFmtId="2" fontId="50" fillId="17" borderId="51" xfId="0" applyNumberFormat="1" applyFont="1" applyFill="1" applyBorder="1"/>
    <xf numFmtId="166" fontId="50" fillId="17" borderId="51" xfId="0" applyNumberFormat="1" applyFont="1" applyFill="1" applyBorder="1"/>
    <xf numFmtId="1" fontId="50" fillId="17" borderId="51" xfId="0" applyNumberFormat="1" applyFont="1" applyFill="1" applyBorder="1"/>
    <xf numFmtId="0" fontId="49" fillId="18" borderId="2" xfId="0" applyFont="1" applyFill="1" applyBorder="1"/>
    <xf numFmtId="0" fontId="49" fillId="18" borderId="6" xfId="0" applyFont="1" applyFill="1" applyBorder="1"/>
    <xf numFmtId="2" fontId="49" fillId="18" borderId="6" xfId="0" applyNumberFormat="1" applyFont="1" applyFill="1" applyBorder="1"/>
    <xf numFmtId="1" fontId="0" fillId="19" borderId="6" xfId="0" applyNumberFormat="1" applyFill="1" applyBorder="1"/>
    <xf numFmtId="166" fontId="52" fillId="15" borderId="7" xfId="0" applyNumberFormat="1" applyFont="1" applyFill="1" applyBorder="1"/>
    <xf numFmtId="166" fontId="52" fillId="16" borderId="7" xfId="0" applyNumberFormat="1" applyFont="1" applyFill="1" applyBorder="1"/>
    <xf numFmtId="166" fontId="52" fillId="17" borderId="51" xfId="0" applyNumberFormat="1" applyFont="1" applyFill="1" applyBorder="1"/>
    <xf numFmtId="22" fontId="53" fillId="17" borderId="51" xfId="0" applyNumberFormat="1" applyFont="1" applyFill="1" applyBorder="1"/>
    <xf numFmtId="0" fontId="50" fillId="14" borderId="54" xfId="0" applyFont="1" applyFill="1" applyBorder="1"/>
    <xf numFmtId="0" fontId="50" fillId="14" borderId="55" xfId="0" applyFont="1" applyFill="1" applyBorder="1"/>
    <xf numFmtId="0" fontId="50" fillId="14" borderId="56" xfId="0" applyFont="1" applyFill="1" applyBorder="1"/>
    <xf numFmtId="0" fontId="50" fillId="14" borderId="57" xfId="0" applyFont="1" applyFill="1" applyBorder="1"/>
    <xf numFmtId="0" fontId="50" fillId="14" borderId="9" xfId="0" applyFont="1" applyFill="1" applyBorder="1"/>
    <xf numFmtId="1" fontId="0" fillId="19" borderId="51" xfId="0" applyNumberFormat="1" applyFill="1" applyBorder="1"/>
    <xf numFmtId="0" fontId="8" fillId="0" borderId="59" xfId="0" applyFont="1" applyBorder="1" applyAlignment="1">
      <alignment horizontal="center"/>
    </xf>
    <xf numFmtId="0" fontId="8" fillId="0" borderId="60" xfId="0" applyFont="1" applyBorder="1"/>
    <xf numFmtId="0" fontId="8" fillId="0" borderId="62" xfId="0" applyFont="1" applyBorder="1"/>
    <xf numFmtId="0" fontId="8" fillId="0" borderId="64" xfId="0" applyFont="1" applyBorder="1"/>
    <xf numFmtId="0" fontId="50" fillId="14" borderId="7" xfId="0" applyFont="1" applyFill="1" applyBorder="1" applyAlignment="1">
      <alignment wrapText="1"/>
    </xf>
    <xf numFmtId="3" fontId="8" fillId="0" borderId="0" xfId="0" applyNumberFormat="1" applyFont="1"/>
    <xf numFmtId="0" fontId="50" fillId="20" borderId="53" xfId="0" applyFont="1" applyFill="1" applyBorder="1"/>
    <xf numFmtId="0" fontId="50" fillId="20" borderId="0" xfId="0" applyFont="1" applyFill="1"/>
    <xf numFmtId="0" fontId="50" fillId="20" borderId="7" xfId="0" applyFont="1" applyFill="1" applyBorder="1"/>
    <xf numFmtId="0" fontId="50" fillId="20" borderId="7" xfId="0" applyFont="1" applyFill="1" applyBorder="1" applyAlignment="1">
      <alignment wrapText="1"/>
    </xf>
    <xf numFmtId="0" fontId="50" fillId="20" borderId="9" xfId="0" applyFont="1" applyFill="1" applyBorder="1"/>
    <xf numFmtId="0" fontId="50" fillId="20" borderId="58" xfId="0" applyFont="1" applyFill="1" applyBorder="1"/>
    <xf numFmtId="0" fontId="50" fillId="20" borderId="55" xfId="0" applyFont="1" applyFill="1" applyBorder="1"/>
    <xf numFmtId="0" fontId="50" fillId="20" borderId="17" xfId="0" applyFont="1" applyFill="1" applyBorder="1"/>
    <xf numFmtId="0" fontId="50" fillId="20" borderId="61" xfId="0" applyFont="1" applyFill="1" applyBorder="1"/>
    <xf numFmtId="0" fontId="50" fillId="20" borderId="63" xfId="0" applyFont="1" applyFill="1" applyBorder="1"/>
    <xf numFmtId="0" fontId="0" fillId="20" borderId="65" xfId="0" applyFill="1" applyBorder="1"/>
    <xf numFmtId="1" fontId="0" fillId="0" borderId="0" xfId="0" applyNumberFormat="1" applyAlignment="1">
      <alignment horizontal="center"/>
    </xf>
    <xf numFmtId="1" fontId="16" fillId="0" borderId="0" xfId="0" applyNumberFormat="1" applyFont="1" applyAlignment="1">
      <alignment horizontal="center"/>
    </xf>
    <xf numFmtId="1" fontId="16" fillId="0" borderId="13" xfId="0" applyNumberFormat="1" applyFont="1" applyBorder="1" applyAlignment="1">
      <alignment horizontal="center"/>
    </xf>
    <xf numFmtId="1" fontId="0" fillId="0" borderId="14" xfId="0" applyNumberFormat="1" applyBorder="1" applyAlignment="1">
      <alignment horizontal="center"/>
    </xf>
    <xf numFmtId="1" fontId="16" fillId="0" borderId="14" xfId="0" applyNumberFormat="1" applyFont="1" applyBorder="1" applyAlignment="1">
      <alignment horizontal="center"/>
    </xf>
    <xf numFmtId="1" fontId="16" fillId="0" borderId="15" xfId="0" applyNumberFormat="1" applyFont="1" applyBorder="1" applyAlignment="1">
      <alignment horizontal="center"/>
    </xf>
    <xf numFmtId="1" fontId="16" fillId="0" borderId="7" xfId="0" applyNumberFormat="1" applyFont="1" applyBorder="1"/>
    <xf numFmtId="1" fontId="16" fillId="0" borderId="29" xfId="0" applyNumberFormat="1" applyFont="1" applyBorder="1"/>
    <xf numFmtId="166" fontId="16" fillId="0" borderId="17" xfId="0" applyNumberFormat="1" applyFont="1" applyBorder="1"/>
    <xf numFmtId="166" fontId="16" fillId="0" borderId="7" xfId="0" applyNumberFormat="1" applyFont="1" applyBorder="1"/>
    <xf numFmtId="164" fontId="0" fillId="0" borderId="6" xfId="1" applyNumberFormat="1" applyFont="1" applyFill="1" applyBorder="1"/>
    <xf numFmtId="2" fontId="0" fillId="0" borderId="6" xfId="1" applyNumberFormat="1" applyFont="1" applyFill="1" applyBorder="1"/>
    <xf numFmtId="0" fontId="38" fillId="0" borderId="0" xfId="0" quotePrefix="1" applyFont="1"/>
    <xf numFmtId="0" fontId="4" fillId="2" borderId="22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166" fontId="0" fillId="0" borderId="40" xfId="0" applyNumberFormat="1" applyBorder="1" applyAlignment="1">
      <alignment horizontal="center" vertical="center"/>
    </xf>
    <xf numFmtId="166" fontId="0" fillId="0" borderId="1" xfId="0" applyNumberFormat="1" applyBorder="1" applyAlignment="1">
      <alignment horizontal="center" vertical="center"/>
    </xf>
    <xf numFmtId="166" fontId="0" fillId="0" borderId="43" xfId="0" applyNumberForma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55" fillId="0" borderId="0" xfId="0" quotePrefix="1" applyFont="1"/>
    <xf numFmtId="0" fontId="2" fillId="0" borderId="0" xfId="0" applyFont="1"/>
    <xf numFmtId="0" fontId="56" fillId="0" borderId="0" xfId="0" applyFont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30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26" fillId="0" borderId="0" xfId="0" applyFont="1" applyAlignment="1">
      <alignment horizontal="left" vertical="top" wrapText="1"/>
    </xf>
    <xf numFmtId="0" fontId="0" fillId="6" borderId="0" xfId="0" applyFill="1" applyAlignment="1">
      <alignment horizontal="left" vertical="top" wrapText="1"/>
    </xf>
    <xf numFmtId="0" fontId="45" fillId="6" borderId="0" xfId="0" applyFont="1" applyFill="1" applyAlignment="1">
      <alignment horizontal="left" vertical="top" wrapText="1"/>
    </xf>
    <xf numFmtId="0" fontId="29" fillId="0" borderId="0" xfId="0" applyFont="1" applyAlignment="1">
      <alignment horizontal="left" vertical="top" wrapText="1"/>
    </xf>
    <xf numFmtId="0" fontId="4" fillId="3" borderId="11" xfId="0" applyFont="1" applyFill="1" applyBorder="1" applyAlignment="1">
      <alignment horizontal="center"/>
    </xf>
    <xf numFmtId="0" fontId="4" fillId="3" borderId="12" xfId="0" applyFont="1" applyFill="1" applyBorder="1" applyAlignment="1">
      <alignment horizontal="center"/>
    </xf>
    <xf numFmtId="0" fontId="4" fillId="3" borderId="35" xfId="0" applyFont="1" applyFill="1" applyBorder="1" applyAlignment="1">
      <alignment horizontal="center"/>
    </xf>
    <xf numFmtId="0" fontId="4" fillId="3" borderId="36" xfId="0" applyFont="1" applyFill="1" applyBorder="1" applyAlignment="1">
      <alignment horizontal="center"/>
    </xf>
    <xf numFmtId="0" fontId="30" fillId="6" borderId="0" xfId="0" applyFont="1" applyFill="1" applyAlignment="1">
      <alignment horizontal="left" vertical="top" wrapText="1"/>
    </xf>
    <xf numFmtId="1" fontId="0" fillId="0" borderId="0" xfId="0" applyNumberFormat="1" applyAlignment="1">
      <alignment horizontal="left" wrapText="1"/>
    </xf>
    <xf numFmtId="0" fontId="3" fillId="0" borderId="0" xfId="0" applyFont="1" applyAlignment="1">
      <alignment horizontal="left" vertical="center"/>
    </xf>
    <xf numFmtId="1" fontId="30" fillId="0" borderId="0" xfId="0" applyNumberFormat="1" applyFont="1" applyAlignment="1">
      <alignment horizontal="left" wrapText="1"/>
    </xf>
    <xf numFmtId="0" fontId="45" fillId="0" borderId="0" xfId="0" applyFont="1" applyAlignment="1">
      <alignment horizontal="left" wrapText="1"/>
    </xf>
    <xf numFmtId="0" fontId="0" fillId="0" borderId="0" xfId="0" applyAlignment="1">
      <alignment horizontal="left" wrapText="1"/>
    </xf>
  </cellXfs>
  <cellStyles count="2">
    <cellStyle name="Normalny" xfId="0" builtinId="0"/>
    <cellStyle name="Procentowy" xfId="1" builtinId="5"/>
  </cellStyles>
  <dxfs count="3">
    <dxf>
      <font>
        <color theme="0" tint="-0.34998626667073579"/>
      </font>
      <fill>
        <patternFill patternType="solid">
          <bgColor theme="2" tint="-9.9978637043366805E-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FFDD71"/>
      <color rgb="FFB4D79D"/>
      <color rgb="FFF6FAF4"/>
      <color rgb="FFDB919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v>conc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Walidacja!$C$163:$C$166</c:f>
                <c:numCache>
                  <c:formatCode>General</c:formatCode>
                  <c:ptCount val="4"/>
                </c:numCache>
              </c:numRef>
            </c:plus>
            <c:minus>
              <c:numRef>
                <c:f>Walidacja!$C$163:$C$166</c:f>
                <c:numCache>
                  <c:formatCode>General</c:formatCode>
                  <c:ptCount val="4"/>
                </c:numCache>
              </c:numRef>
            </c:minus>
            <c:spPr>
              <a:noFill/>
              <a:ln w="222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Walidacja!$B$163:$B$166</c:f>
              <c:numCache>
                <c:formatCode>0.0000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1-3FF1-447D-A92E-F2CC11B8EC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7"/>
        <c:overlap val="-71"/>
        <c:axId val="708179648"/>
        <c:axId val="708169808"/>
      </c:barChart>
      <c:lineChart>
        <c:grouping val="standard"/>
        <c:varyColors val="0"/>
        <c:ser>
          <c:idx val="0"/>
          <c:order val="0"/>
          <c:tx>
            <c:v>CRM c</c:v>
          </c:tx>
          <c:spPr>
            <a:ln w="28575" cap="rnd">
              <a:solidFill>
                <a:schemeClr val="accent5">
                  <a:alpha val="56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Walidacja!$A$163:$A$166</c:f>
              <c:strCache>
                <c:ptCount val="4"/>
                <c:pt idx="0">
                  <c:v>Powtarzalność CRM tydzień 1 </c:v>
                </c:pt>
                <c:pt idx="1">
                  <c:v>Powtarzalność CRM tydzień 2</c:v>
                </c:pt>
                <c:pt idx="2">
                  <c:v>Powtarzalność CRM tydzień 3</c:v>
                </c:pt>
                <c:pt idx="3">
                  <c:v>Powtarzalność CRM tydzień 4</c:v>
                </c:pt>
              </c:strCache>
            </c:strRef>
          </c:cat>
          <c:val>
            <c:numRef>
              <c:f>(Walidacja!$B$176,Walidacja!$B$176,Walidacja!$B$176,Walidacja!$B$176)</c:f>
              <c:numCache>
                <c:formatCode>General</c:formatCode>
                <c:ptCount val="4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FF1-447D-A92E-F2CC11B8EC9F}"/>
            </c:ext>
          </c:extLst>
        </c:ser>
        <c:ser>
          <c:idx val="2"/>
          <c:order val="2"/>
          <c:tx>
            <c:v>CRM c-U</c:v>
          </c:tx>
          <c:spPr>
            <a:ln w="28575" cap="rnd">
              <a:solidFill>
                <a:schemeClr val="tx1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Walidacja!$A$163:$A$166</c:f>
              <c:strCache>
                <c:ptCount val="4"/>
                <c:pt idx="0">
                  <c:v>Powtarzalność CRM tydzień 1 </c:v>
                </c:pt>
                <c:pt idx="1">
                  <c:v>Powtarzalność CRM tydzień 2</c:v>
                </c:pt>
                <c:pt idx="2">
                  <c:v>Powtarzalność CRM tydzień 3</c:v>
                </c:pt>
                <c:pt idx="3">
                  <c:v>Powtarzalność CRM tydzień 4</c:v>
                </c:pt>
              </c:strCache>
            </c:strRef>
          </c:cat>
          <c:val>
            <c:numRef>
              <c:f>(Walidacja!$I$181,Walidacja!$I$181,Walidacja!$I$181,Walidacja!$I$181)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FF1-447D-A92E-F2CC11B8EC9F}"/>
            </c:ext>
          </c:extLst>
        </c:ser>
        <c:ser>
          <c:idx val="3"/>
          <c:order val="3"/>
          <c:tx>
            <c:v>CRM c+U</c:v>
          </c:tx>
          <c:spPr>
            <a:ln w="28575" cap="rnd">
              <a:solidFill>
                <a:schemeClr val="tx1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Walidacja!$A$163:$A$166</c:f>
              <c:strCache>
                <c:ptCount val="4"/>
                <c:pt idx="0">
                  <c:v>Powtarzalność CRM tydzień 1 </c:v>
                </c:pt>
                <c:pt idx="1">
                  <c:v>Powtarzalność CRM tydzień 2</c:v>
                </c:pt>
                <c:pt idx="2">
                  <c:v>Powtarzalność CRM tydzień 3</c:v>
                </c:pt>
                <c:pt idx="3">
                  <c:v>Powtarzalność CRM tydzień 4</c:v>
                </c:pt>
              </c:strCache>
            </c:strRef>
          </c:cat>
          <c:val>
            <c:numRef>
              <c:f>(Walidacja!$I$182,Walidacja!$I$182,Walidacja!$I$182,Walidacja!$I$182)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FF1-447D-A92E-F2CC11B8EC9F}"/>
            </c:ext>
          </c:extLst>
        </c:ser>
        <c:ser>
          <c:idx val="4"/>
          <c:order val="4"/>
          <c:tx>
            <c:v>CRM c-u</c:v>
          </c:tx>
          <c:spPr>
            <a:ln w="12700" cap="rnd">
              <a:solidFill>
                <a:schemeClr val="bg1">
                  <a:lumMod val="65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Walidacja!$A$163:$A$166</c:f>
              <c:strCache>
                <c:ptCount val="4"/>
                <c:pt idx="0">
                  <c:v>Powtarzalność CRM tydzień 1 </c:v>
                </c:pt>
                <c:pt idx="1">
                  <c:v>Powtarzalność CRM tydzień 2</c:v>
                </c:pt>
                <c:pt idx="2">
                  <c:v>Powtarzalność CRM tydzień 3</c:v>
                </c:pt>
                <c:pt idx="3">
                  <c:v>Powtarzalność CRM tydzień 4</c:v>
                </c:pt>
              </c:strCache>
            </c:strRef>
          </c:cat>
          <c:val>
            <c:numRef>
              <c:f>(Walidacja!$J$182,Walidacja!$J$182,Walidacja!$J$182,Walidacja!$J$182)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888-401B-A253-AC9F977C6025}"/>
            </c:ext>
          </c:extLst>
        </c:ser>
        <c:ser>
          <c:idx val="5"/>
          <c:order val="5"/>
          <c:tx>
            <c:v>CRM c+u</c:v>
          </c:tx>
          <c:spPr>
            <a:ln w="15875" cap="rnd">
              <a:solidFill>
                <a:schemeClr val="bg1">
                  <a:lumMod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Walidacja!$A$163:$A$166</c:f>
              <c:strCache>
                <c:ptCount val="4"/>
                <c:pt idx="0">
                  <c:v>Powtarzalność CRM tydzień 1 </c:v>
                </c:pt>
                <c:pt idx="1">
                  <c:v>Powtarzalność CRM tydzień 2</c:v>
                </c:pt>
                <c:pt idx="2">
                  <c:v>Powtarzalność CRM tydzień 3</c:v>
                </c:pt>
                <c:pt idx="3">
                  <c:v>Powtarzalność CRM tydzień 4</c:v>
                </c:pt>
              </c:strCache>
            </c:strRef>
          </c:cat>
          <c:val>
            <c:numRef>
              <c:f>(Walidacja!$J$181,Walidacja!$J$181,Walidacja!$J$181,Walidacja!$J$181)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888-401B-A253-AC9F977C60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08179648"/>
        <c:axId val="708169808"/>
      </c:lineChart>
      <c:catAx>
        <c:axId val="7081796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708169808"/>
        <c:crosses val="autoZero"/>
        <c:auto val="1"/>
        <c:lblAlgn val="ctr"/>
        <c:lblOffset val="100"/>
        <c:noMultiLvlLbl val="0"/>
      </c:catAx>
      <c:valAx>
        <c:axId val="708169808"/>
        <c:scaling>
          <c:orientation val="minMax"/>
          <c:max val="2.5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Stężenie As [ug/L]</a:t>
                </a:r>
              </a:p>
            </c:rich>
          </c:tx>
          <c:layout>
            <c:manualLayout>
              <c:xMode val="edge"/>
              <c:yMode val="edge"/>
              <c:x val="4.2974751026379793E-2"/>
              <c:y val="0.3409345924661114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l-PL"/>
            </a:p>
          </c:txPr>
        </c:title>
        <c:numFmt formatCode="#,##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7081796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l-P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l-PL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9.9348287598144389E-2"/>
                  <c:y val="5.5559200933216679E-3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l-PL"/>
                </a:p>
              </c:txPr>
            </c:trendlineLbl>
          </c:trendline>
          <c:xVal>
            <c:numRef>
              <c:f>'porównanie dwóch krzywych'!$B$2:$B$7</c:f>
              <c:numCache>
                <c:formatCode>General</c:formatCode>
                <c:ptCount val="6"/>
                <c:pt idx="0">
                  <c:v>0.1</c:v>
                </c:pt>
                <c:pt idx="1">
                  <c:v>0.5</c:v>
                </c:pt>
                <c:pt idx="2">
                  <c:v>1</c:v>
                </c:pt>
                <c:pt idx="3">
                  <c:v>5</c:v>
                </c:pt>
                <c:pt idx="4">
                  <c:v>10</c:v>
                </c:pt>
                <c:pt idx="5">
                  <c:v>50</c:v>
                </c:pt>
              </c:numCache>
            </c:numRef>
          </c:xVal>
          <c:yVal>
            <c:numRef>
              <c:f>'porównanie dwóch krzywych'!$C$2:$C$7</c:f>
              <c:numCache>
                <c:formatCode>General</c:formatCode>
                <c:ptCount val="6"/>
                <c:pt idx="0">
                  <c:v>105.25546686771311</c:v>
                </c:pt>
                <c:pt idx="1">
                  <c:v>702.21663389871412</c:v>
                </c:pt>
                <c:pt idx="2">
                  <c:v>963.94345648750448</c:v>
                </c:pt>
                <c:pt idx="3">
                  <c:v>5069.4221855390979</c:v>
                </c:pt>
                <c:pt idx="4">
                  <c:v>10502.433848849629</c:v>
                </c:pt>
                <c:pt idx="5">
                  <c:v>65302.428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7AE-4C48-97B0-43B1D62A992E}"/>
            </c:ext>
          </c:extLst>
        </c:ser>
        <c:ser>
          <c:idx val="1"/>
          <c:order val="1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5.5601259542985088E-2"/>
                  <c:y val="-7.9120370370370369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l-PL"/>
                </a:p>
              </c:txPr>
            </c:trendlineLbl>
          </c:trendline>
          <c:xVal>
            <c:numRef>
              <c:f>'porównanie dwóch krzywych'!$B$2:$B$7</c:f>
              <c:numCache>
                <c:formatCode>General</c:formatCode>
                <c:ptCount val="6"/>
                <c:pt idx="0">
                  <c:v>0.1</c:v>
                </c:pt>
                <c:pt idx="1">
                  <c:v>0.5</c:v>
                </c:pt>
                <c:pt idx="2">
                  <c:v>1</c:v>
                </c:pt>
                <c:pt idx="3">
                  <c:v>5</c:v>
                </c:pt>
                <c:pt idx="4">
                  <c:v>10</c:v>
                </c:pt>
                <c:pt idx="5">
                  <c:v>50</c:v>
                </c:pt>
              </c:numCache>
            </c:numRef>
          </c:xVal>
          <c:yVal>
            <c:numRef>
              <c:f>'porównanie dwóch krzywych'!$D$2:$D$7</c:f>
              <c:numCache>
                <c:formatCode>General</c:formatCode>
                <c:ptCount val="6"/>
                <c:pt idx="0">
                  <c:v>109.50778772916873</c:v>
                </c:pt>
                <c:pt idx="1">
                  <c:v>727.723950908451</c:v>
                </c:pt>
                <c:pt idx="2">
                  <c:v>1046.6151030896988</c:v>
                </c:pt>
                <c:pt idx="3">
                  <c:v>5535.9357621633335</c:v>
                </c:pt>
                <c:pt idx="4">
                  <c:v>11578.933318356714</c:v>
                </c:pt>
                <c:pt idx="5">
                  <c:v>73373.80768501648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A7AE-4C48-97B0-43B1D62A99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65895216"/>
        <c:axId val="665895544"/>
      </c:scatterChart>
      <c:valAx>
        <c:axId val="6658952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665895544"/>
        <c:crosses val="autoZero"/>
        <c:crossBetween val="midCat"/>
      </c:valAx>
      <c:valAx>
        <c:axId val="6658955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66589521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'selektywność HPLC'!$B$1</c:f>
              <c:strCache>
                <c:ptCount val="1"/>
                <c:pt idx="0">
                  <c:v>sygnał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'selektywność HPLC'!$A$2:$A$199</c:f>
              <c:numCache>
                <c:formatCode>General</c:formatCode>
                <c:ptCount val="198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  <c:pt idx="91">
                  <c:v>91</c:v>
                </c:pt>
                <c:pt idx="92">
                  <c:v>92</c:v>
                </c:pt>
                <c:pt idx="93">
                  <c:v>93</c:v>
                </c:pt>
                <c:pt idx="94">
                  <c:v>94</c:v>
                </c:pt>
                <c:pt idx="95">
                  <c:v>95</c:v>
                </c:pt>
                <c:pt idx="96">
                  <c:v>96</c:v>
                </c:pt>
                <c:pt idx="97">
                  <c:v>97</c:v>
                </c:pt>
                <c:pt idx="98">
                  <c:v>98</c:v>
                </c:pt>
                <c:pt idx="99">
                  <c:v>99</c:v>
                </c:pt>
                <c:pt idx="100">
                  <c:v>100</c:v>
                </c:pt>
                <c:pt idx="101">
                  <c:v>101</c:v>
                </c:pt>
                <c:pt idx="102">
                  <c:v>102</c:v>
                </c:pt>
                <c:pt idx="103">
                  <c:v>103</c:v>
                </c:pt>
                <c:pt idx="104">
                  <c:v>104</c:v>
                </c:pt>
                <c:pt idx="105">
                  <c:v>105</c:v>
                </c:pt>
                <c:pt idx="106">
                  <c:v>106</c:v>
                </c:pt>
                <c:pt idx="107">
                  <c:v>107</c:v>
                </c:pt>
                <c:pt idx="108">
                  <c:v>108</c:v>
                </c:pt>
                <c:pt idx="109">
                  <c:v>109</c:v>
                </c:pt>
                <c:pt idx="110">
                  <c:v>110</c:v>
                </c:pt>
                <c:pt idx="111">
                  <c:v>111</c:v>
                </c:pt>
                <c:pt idx="112">
                  <c:v>112</c:v>
                </c:pt>
                <c:pt idx="113">
                  <c:v>113</c:v>
                </c:pt>
                <c:pt idx="114">
                  <c:v>114</c:v>
                </c:pt>
                <c:pt idx="115">
                  <c:v>115</c:v>
                </c:pt>
                <c:pt idx="116">
                  <c:v>116</c:v>
                </c:pt>
                <c:pt idx="117">
                  <c:v>117</c:v>
                </c:pt>
                <c:pt idx="118">
                  <c:v>118</c:v>
                </c:pt>
                <c:pt idx="119">
                  <c:v>119</c:v>
                </c:pt>
                <c:pt idx="120">
                  <c:v>120</c:v>
                </c:pt>
                <c:pt idx="121">
                  <c:v>121</c:v>
                </c:pt>
                <c:pt idx="122">
                  <c:v>122</c:v>
                </c:pt>
                <c:pt idx="123">
                  <c:v>123</c:v>
                </c:pt>
                <c:pt idx="124">
                  <c:v>124</c:v>
                </c:pt>
                <c:pt idx="125">
                  <c:v>125</c:v>
                </c:pt>
                <c:pt idx="126">
                  <c:v>126</c:v>
                </c:pt>
                <c:pt idx="127">
                  <c:v>127</c:v>
                </c:pt>
                <c:pt idx="128">
                  <c:v>128</c:v>
                </c:pt>
                <c:pt idx="129">
                  <c:v>129</c:v>
                </c:pt>
                <c:pt idx="130">
                  <c:v>130</c:v>
                </c:pt>
                <c:pt idx="131">
                  <c:v>131</c:v>
                </c:pt>
                <c:pt idx="132">
                  <c:v>132</c:v>
                </c:pt>
                <c:pt idx="133">
                  <c:v>133</c:v>
                </c:pt>
                <c:pt idx="134">
                  <c:v>134</c:v>
                </c:pt>
                <c:pt idx="135">
                  <c:v>135</c:v>
                </c:pt>
                <c:pt idx="136">
                  <c:v>136</c:v>
                </c:pt>
                <c:pt idx="137">
                  <c:v>137</c:v>
                </c:pt>
                <c:pt idx="138">
                  <c:v>138</c:v>
                </c:pt>
                <c:pt idx="139">
                  <c:v>139</c:v>
                </c:pt>
                <c:pt idx="140">
                  <c:v>140</c:v>
                </c:pt>
                <c:pt idx="141">
                  <c:v>141</c:v>
                </c:pt>
                <c:pt idx="142">
                  <c:v>142</c:v>
                </c:pt>
                <c:pt idx="143">
                  <c:v>143</c:v>
                </c:pt>
                <c:pt idx="144">
                  <c:v>144</c:v>
                </c:pt>
                <c:pt idx="145">
                  <c:v>145</c:v>
                </c:pt>
                <c:pt idx="146">
                  <c:v>146</c:v>
                </c:pt>
                <c:pt idx="147">
                  <c:v>147</c:v>
                </c:pt>
                <c:pt idx="148">
                  <c:v>148</c:v>
                </c:pt>
                <c:pt idx="149">
                  <c:v>149</c:v>
                </c:pt>
                <c:pt idx="150">
                  <c:v>150</c:v>
                </c:pt>
                <c:pt idx="151">
                  <c:v>151</c:v>
                </c:pt>
                <c:pt idx="152">
                  <c:v>152</c:v>
                </c:pt>
                <c:pt idx="153">
                  <c:v>153</c:v>
                </c:pt>
                <c:pt idx="154">
                  <c:v>154</c:v>
                </c:pt>
                <c:pt idx="155">
                  <c:v>155</c:v>
                </c:pt>
                <c:pt idx="156">
                  <c:v>156</c:v>
                </c:pt>
                <c:pt idx="157">
                  <c:v>157</c:v>
                </c:pt>
                <c:pt idx="158">
                  <c:v>158</c:v>
                </c:pt>
                <c:pt idx="159">
                  <c:v>159</c:v>
                </c:pt>
                <c:pt idx="160">
                  <c:v>160</c:v>
                </c:pt>
                <c:pt idx="161">
                  <c:v>161</c:v>
                </c:pt>
                <c:pt idx="162">
                  <c:v>162</c:v>
                </c:pt>
                <c:pt idx="163">
                  <c:v>163</c:v>
                </c:pt>
                <c:pt idx="164">
                  <c:v>164</c:v>
                </c:pt>
                <c:pt idx="165">
                  <c:v>165</c:v>
                </c:pt>
                <c:pt idx="166">
                  <c:v>166</c:v>
                </c:pt>
                <c:pt idx="167">
                  <c:v>167</c:v>
                </c:pt>
                <c:pt idx="168">
                  <c:v>168</c:v>
                </c:pt>
                <c:pt idx="169">
                  <c:v>169</c:v>
                </c:pt>
                <c:pt idx="170">
                  <c:v>170</c:v>
                </c:pt>
                <c:pt idx="171">
                  <c:v>171</c:v>
                </c:pt>
                <c:pt idx="172">
                  <c:v>172</c:v>
                </c:pt>
                <c:pt idx="173">
                  <c:v>173</c:v>
                </c:pt>
                <c:pt idx="174">
                  <c:v>174</c:v>
                </c:pt>
                <c:pt idx="175">
                  <c:v>175</c:v>
                </c:pt>
                <c:pt idx="176">
                  <c:v>176</c:v>
                </c:pt>
                <c:pt idx="177">
                  <c:v>177</c:v>
                </c:pt>
                <c:pt idx="178">
                  <c:v>178</c:v>
                </c:pt>
                <c:pt idx="179">
                  <c:v>179</c:v>
                </c:pt>
                <c:pt idx="180">
                  <c:v>180</c:v>
                </c:pt>
                <c:pt idx="181">
                  <c:v>181</c:v>
                </c:pt>
                <c:pt idx="182">
                  <c:v>182</c:v>
                </c:pt>
                <c:pt idx="183">
                  <c:v>183</c:v>
                </c:pt>
                <c:pt idx="184">
                  <c:v>184</c:v>
                </c:pt>
                <c:pt idx="185">
                  <c:v>185</c:v>
                </c:pt>
                <c:pt idx="186">
                  <c:v>186</c:v>
                </c:pt>
                <c:pt idx="187">
                  <c:v>187</c:v>
                </c:pt>
                <c:pt idx="188">
                  <c:v>188</c:v>
                </c:pt>
                <c:pt idx="189">
                  <c:v>189</c:v>
                </c:pt>
                <c:pt idx="190">
                  <c:v>190</c:v>
                </c:pt>
                <c:pt idx="191">
                  <c:v>191</c:v>
                </c:pt>
                <c:pt idx="192">
                  <c:v>192</c:v>
                </c:pt>
                <c:pt idx="193">
                  <c:v>193</c:v>
                </c:pt>
                <c:pt idx="194">
                  <c:v>194</c:v>
                </c:pt>
                <c:pt idx="195">
                  <c:v>195</c:v>
                </c:pt>
                <c:pt idx="196">
                  <c:v>196</c:v>
                </c:pt>
                <c:pt idx="197">
                  <c:v>197</c:v>
                </c:pt>
              </c:numCache>
            </c:numRef>
          </c:xVal>
          <c:yVal>
            <c:numRef>
              <c:f>'selektywność HPLC'!$B$2:$B$199</c:f>
              <c:numCache>
                <c:formatCode>General</c:formatCode>
                <c:ptCount val="198"/>
                <c:pt idx="0">
                  <c:v>1113.40151061916</c:v>
                </c:pt>
                <c:pt idx="1">
                  <c:v>1013.38981292557</c:v>
                </c:pt>
                <c:pt idx="2">
                  <c:v>1130.0702338650301</c:v>
                </c:pt>
                <c:pt idx="3">
                  <c:v>1203.41297921567</c:v>
                </c:pt>
                <c:pt idx="4">
                  <c:v>1046.7269232465501</c:v>
                </c:pt>
                <c:pt idx="5">
                  <c:v>1060.0618016030301</c:v>
                </c:pt>
                <c:pt idx="6">
                  <c:v>1006.7224055305199</c:v>
                </c:pt>
                <c:pt idx="7">
                  <c:v>1056.7280801802599</c:v>
                </c:pt>
                <c:pt idx="8">
                  <c:v>1110.06776963734</c:v>
                </c:pt>
                <c:pt idx="9">
                  <c:v>1073.3966995184901</c:v>
                </c:pt>
                <c:pt idx="10">
                  <c:v>1096.7328179344699</c:v>
                </c:pt>
                <c:pt idx="11">
                  <c:v>1170.0752943451901</c:v>
                </c:pt>
                <c:pt idx="12">
                  <c:v>1013.38981292557</c:v>
                </c:pt>
                <c:pt idx="13">
                  <c:v>1036.7257773147401</c:v>
                </c:pt>
                <c:pt idx="14">
                  <c:v>1190.07789059794</c:v>
                </c:pt>
                <c:pt idx="15">
                  <c:v>1046.7269232465501</c:v>
                </c:pt>
                <c:pt idx="16">
                  <c:v>1133.40398218155</c:v>
                </c:pt>
                <c:pt idx="17">
                  <c:v>1340.05949140291</c:v>
                </c:pt>
                <c:pt idx="18">
                  <c:v>1486.74412149967</c:v>
                </c:pt>
                <c:pt idx="19">
                  <c:v>1596.7328179344699</c:v>
                </c:pt>
                <c:pt idx="20">
                  <c:v>2186.7989301564303</c:v>
                </c:pt>
                <c:pt idx="21">
                  <c:v>2526.8523634206081</c:v>
                </c:pt>
                <c:pt idx="22">
                  <c:v>3300.3241537795102</c:v>
                </c:pt>
                <c:pt idx="23">
                  <c:v>4960.7684334072401</c:v>
                </c:pt>
                <c:pt idx="24">
                  <c:v>7188.3251123035898</c:v>
                </c:pt>
                <c:pt idx="25">
                  <c:v>9562.7256647247304</c:v>
                </c:pt>
                <c:pt idx="26">
                  <c:v>13144.99983113917</c:v>
                </c:pt>
                <c:pt idx="27">
                  <c:v>15013.05900276962</c:v>
                </c:pt>
                <c:pt idx="28">
                  <c:v>18262.621957646188</c:v>
                </c:pt>
                <c:pt idx="29">
                  <c:v>18636.23743884694</c:v>
                </c:pt>
                <c:pt idx="30">
                  <c:v>19580.554657485707</c:v>
                </c:pt>
                <c:pt idx="31">
                  <c:v>18632.900862426839</c:v>
                </c:pt>
                <c:pt idx="32">
                  <c:v>17021.383631889628</c:v>
                </c:pt>
                <c:pt idx="33">
                  <c:v>15736.91133930358</c:v>
                </c:pt>
                <c:pt idx="34">
                  <c:v>13128.19448593838</c:v>
                </c:pt>
                <c:pt idx="35">
                  <c:v>11853.966122105969</c:v>
                </c:pt>
                <c:pt idx="36">
                  <c:v>9492.5406064540202</c:v>
                </c:pt>
                <c:pt idx="37">
                  <c:v>8311.9702189549207</c:v>
                </c:pt>
                <c:pt idx="38">
                  <c:v>6564.5728765241502</c:v>
                </c:pt>
                <c:pt idx="39">
                  <c:v>5864.2984672063303</c:v>
                </c:pt>
                <c:pt idx="40">
                  <c:v>4090.0653494177</c:v>
                </c:pt>
                <c:pt idx="41">
                  <c:v>3036.7257773147398</c:v>
                </c:pt>
                <c:pt idx="42">
                  <c:v>2510.3465533416902</c:v>
                </c:pt>
                <c:pt idx="43">
                  <c:v>2110.2448939199398</c:v>
                </c:pt>
                <c:pt idx="44">
                  <c:v>1716.8287639158</c:v>
                </c:pt>
                <c:pt idx="45">
                  <c:v>1833.51821308648</c:v>
                </c:pt>
                <c:pt idx="46">
                  <c:v>2073.56978940832</c:v>
                </c:pt>
                <c:pt idx="47">
                  <c:v>2893.7938323918602</c:v>
                </c:pt>
                <c:pt idx="48">
                  <c:v>3277.2572830500299</c:v>
                </c:pt>
                <c:pt idx="49">
                  <c:v>4040.8978875106</c:v>
                </c:pt>
                <c:pt idx="50">
                  <c:v>4611.1691619410103</c:v>
                </c:pt>
                <c:pt idx="51">
                  <c:v>5048.0678420306904</c:v>
                </c:pt>
                <c:pt idx="52">
                  <c:v>5268.1926864815196</c:v>
                </c:pt>
                <c:pt idx="53">
                  <c:v>5718.4646472595095</c:v>
                </c:pt>
                <c:pt idx="54">
                  <c:v>5971.9608933593299</c:v>
                </c:pt>
                <c:pt idx="55">
                  <c:v>5668.4333283873502</c:v>
                </c:pt>
                <c:pt idx="56">
                  <c:v>5218.1638448431504</c:v>
                </c:pt>
                <c:pt idx="57">
                  <c:v>4691.21009764469</c:v>
                </c:pt>
                <c:pt idx="58">
                  <c:v>4667.8647519530005</c:v>
                </c:pt>
                <c:pt idx="59">
                  <c:v>3957.52789069448</c:v>
                </c:pt>
                <c:pt idx="60">
                  <c:v>3797.4596395304002</c:v>
                </c:pt>
                <c:pt idx="61">
                  <c:v>3233.90843004914</c:v>
                </c:pt>
                <c:pt idx="62">
                  <c:v>2880.4562642722599</c:v>
                </c:pt>
                <c:pt idx="63">
                  <c:v>2620.3775964116398</c:v>
                </c:pt>
                <c:pt idx="64">
                  <c:v>2326.9644405495801</c:v>
                </c:pt>
                <c:pt idx="65">
                  <c:v>2086.9061739319</c:v>
                </c:pt>
                <c:pt idx="66">
                  <c:v>1903.53260147116</c:v>
                </c:pt>
                <c:pt idx="67">
                  <c:v>1866.8583307886299</c:v>
                </c:pt>
                <c:pt idx="68">
                  <c:v>1690.1571001024499</c:v>
                </c:pt>
                <c:pt idx="69">
                  <c:v>1670.15340359012</c:v>
                </c:pt>
                <c:pt idx="70">
                  <c:v>1536.7965515885601</c:v>
                </c:pt>
                <c:pt idx="71">
                  <c:v>1550.1321487656801</c:v>
                </c:pt>
                <c:pt idx="72">
                  <c:v>1390.1062736246199</c:v>
                </c:pt>
                <c:pt idx="73">
                  <c:v>1366.7694021667301</c:v>
                </c:pt>
                <c:pt idx="74">
                  <c:v>1366.7694021667301</c:v>
                </c:pt>
                <c:pt idx="75">
                  <c:v>1403.4416556384499</c:v>
                </c:pt>
                <c:pt idx="76">
                  <c:v>1046.7269232465501</c:v>
                </c:pt>
                <c:pt idx="77">
                  <c:v>1153.40649775217</c:v>
                </c:pt>
                <c:pt idx="78">
                  <c:v>1203.41297921567</c:v>
                </c:pt>
                <c:pt idx="79">
                  <c:v>1060.0618016030301</c:v>
                </c:pt>
                <c:pt idx="80">
                  <c:v>1076.7304270534601</c:v>
                </c:pt>
                <c:pt idx="81">
                  <c:v>1176.7428215396001</c:v>
                </c:pt>
                <c:pt idx="82">
                  <c:v>1136.7377317205301</c:v>
                </c:pt>
                <c:pt idx="83">
                  <c:v>1016.72351845674</c:v>
                </c:pt>
                <c:pt idx="84">
                  <c:v>1093.39908306486</c:v>
                </c:pt>
                <c:pt idx="85">
                  <c:v>1043.3932067135099</c:v>
                </c:pt>
                <c:pt idx="86">
                  <c:v>1176.7428215396001</c:v>
                </c:pt>
                <c:pt idx="87">
                  <c:v>1090.0653494177</c:v>
                </c:pt>
                <c:pt idx="88">
                  <c:v>1183.4103536238499</c:v>
                </c:pt>
                <c:pt idx="89">
                  <c:v>1100.06655402652</c:v>
                </c:pt>
                <c:pt idx="90">
                  <c:v>1000.05500302517</c:v>
                </c:pt>
                <c:pt idx="91">
                  <c:v>1200.0792052275499</c:v>
                </c:pt>
                <c:pt idx="92">
                  <c:v>1176.7428215396001</c:v>
                </c:pt>
                <c:pt idx="93">
                  <c:v>1156.74025462587</c:v>
                </c:pt>
                <c:pt idx="94">
                  <c:v>1030.05835280569</c:v>
                </c:pt>
                <c:pt idx="95">
                  <c:v>1073.3966995184901</c:v>
                </c:pt>
                <c:pt idx="96">
                  <c:v>1183.4103536238499</c:v>
                </c:pt>
                <c:pt idx="97">
                  <c:v>1070.0629732059699</c:v>
                </c:pt>
                <c:pt idx="98">
                  <c:v>1190.07789059794</c:v>
                </c:pt>
                <c:pt idx="99">
                  <c:v>880.04259406155302</c:v>
                </c:pt>
                <c:pt idx="100">
                  <c:v>1076.7304270534601</c:v>
                </c:pt>
                <c:pt idx="101">
                  <c:v>1043.3932067135099</c:v>
                </c:pt>
                <c:pt idx="102">
                  <c:v>1010.05610861683</c:v>
                </c:pt>
                <c:pt idx="103">
                  <c:v>960.05069067646798</c:v>
                </c:pt>
                <c:pt idx="104">
                  <c:v>1176.7428215396001</c:v>
                </c:pt>
                <c:pt idx="105">
                  <c:v>1566.80167274414</c:v>
                </c:pt>
                <c:pt idx="106">
                  <c:v>2123.5813322399099</c:v>
                </c:pt>
                <c:pt idx="107">
                  <c:v>3393.9667606631001</c:v>
                </c:pt>
                <c:pt idx="108">
                  <c:v>5064.7437800636799</c:v>
                </c:pt>
                <c:pt idx="109">
                  <c:v>6168.7589040616303</c:v>
                </c:pt>
                <c:pt idx="110">
                  <c:v>8080.2560510754902</c:v>
                </c:pt>
                <c:pt idx="111">
                  <c:v>8844.3000987079904</c:v>
                </c:pt>
                <c:pt idx="112">
                  <c:v>10182.3659065707</c:v>
                </c:pt>
                <c:pt idx="113">
                  <c:v>9791.9373401389494</c:v>
                </c:pt>
                <c:pt idx="114">
                  <c:v>9398.1887509150092</c:v>
                </c:pt>
                <c:pt idx="115">
                  <c:v>8840.9635222878896</c:v>
                </c:pt>
                <c:pt idx="116">
                  <c:v>7623.19488097462</c:v>
                </c:pt>
                <c:pt idx="117">
                  <c:v>6895.9478170156899</c:v>
                </c:pt>
                <c:pt idx="118">
                  <c:v>5504.9996049637602</c:v>
                </c:pt>
                <c:pt idx="119">
                  <c:v>4958.0183050902797</c:v>
                </c:pt>
                <c:pt idx="120">
                  <c:v>3987.54100149026</c:v>
                </c:pt>
                <c:pt idx="121">
                  <c:v>3353.9519138646401</c:v>
                </c:pt>
                <c:pt idx="122">
                  <c:v>2577.0318750338902</c:v>
                </c:pt>
                <c:pt idx="123">
                  <c:v>2510.3465533416902</c:v>
                </c:pt>
                <c:pt idx="124">
                  <c:v>2110.2448939199398</c:v>
                </c:pt>
                <c:pt idx="125">
                  <c:v>1716.8287639158</c:v>
                </c:pt>
                <c:pt idx="126">
                  <c:v>1646.8158132854901</c:v>
                </c:pt>
                <c:pt idx="127">
                  <c:v>1536.7965515885601</c:v>
                </c:pt>
                <c:pt idx="128">
                  <c:v>1453.4495123976899</c:v>
                </c:pt>
                <c:pt idx="129">
                  <c:v>1286.7577262217601</c:v>
                </c:pt>
                <c:pt idx="130">
                  <c:v>1226.7494313616401</c:v>
                </c:pt>
                <c:pt idx="131">
                  <c:v>1173.4090573311601</c:v>
                </c:pt>
                <c:pt idx="132">
                  <c:v>1073.3966995184901</c:v>
                </c:pt>
                <c:pt idx="133">
                  <c:v>1240.0845737679299</c:v>
                </c:pt>
                <c:pt idx="134">
                  <c:v>1183.4103536238499</c:v>
                </c:pt>
                <c:pt idx="135">
                  <c:v>1213.4143085148501</c:v>
                </c:pt>
                <c:pt idx="136">
                  <c:v>1306.7605791936301</c:v>
                </c:pt>
                <c:pt idx="137">
                  <c:v>1446.7817822704801</c:v>
                </c:pt>
                <c:pt idx="138">
                  <c:v>1503.4576442228799</c:v>
                </c:pt>
                <c:pt idx="139">
                  <c:v>1486.7882363848</c:v>
                </c:pt>
                <c:pt idx="140">
                  <c:v>1833.51821308648</c:v>
                </c:pt>
                <c:pt idx="141">
                  <c:v>2073.56978940832</c:v>
                </c:pt>
                <c:pt idx="142">
                  <c:v>2893.7938323918602</c:v>
                </c:pt>
                <c:pt idx="143">
                  <c:v>3277.2572830500299</c:v>
                </c:pt>
                <c:pt idx="144">
                  <c:v>4040.8978875106</c:v>
                </c:pt>
                <c:pt idx="145">
                  <c:v>4611.1691619410103</c:v>
                </c:pt>
                <c:pt idx="146">
                  <c:v>5048.0678420306904</c:v>
                </c:pt>
                <c:pt idx="147">
                  <c:v>5268.1926864815196</c:v>
                </c:pt>
                <c:pt idx="148">
                  <c:v>5718.4646472595095</c:v>
                </c:pt>
                <c:pt idx="149">
                  <c:v>5971.9608933593299</c:v>
                </c:pt>
                <c:pt idx="150">
                  <c:v>5668.4333283873502</c:v>
                </c:pt>
                <c:pt idx="151">
                  <c:v>5218.1638448431504</c:v>
                </c:pt>
                <c:pt idx="152">
                  <c:v>4691.21009764469</c:v>
                </c:pt>
                <c:pt idx="153">
                  <c:v>4667.8647519530005</c:v>
                </c:pt>
                <c:pt idx="154">
                  <c:v>3957.52789069448</c:v>
                </c:pt>
                <c:pt idx="155">
                  <c:v>3797.4596395304002</c:v>
                </c:pt>
                <c:pt idx="156">
                  <c:v>3233.90843004914</c:v>
                </c:pt>
                <c:pt idx="157">
                  <c:v>2880.4562642722599</c:v>
                </c:pt>
                <c:pt idx="158">
                  <c:v>2620.3775964116398</c:v>
                </c:pt>
                <c:pt idx="159">
                  <c:v>2326.9644405495801</c:v>
                </c:pt>
                <c:pt idx="160">
                  <c:v>2086.9061739319</c:v>
                </c:pt>
                <c:pt idx="161">
                  <c:v>1903.53260147116</c:v>
                </c:pt>
                <c:pt idx="162">
                  <c:v>1866.8583307886299</c:v>
                </c:pt>
                <c:pt idx="163">
                  <c:v>1690.1571001024499</c:v>
                </c:pt>
                <c:pt idx="164">
                  <c:v>1670.15340359012</c:v>
                </c:pt>
                <c:pt idx="165">
                  <c:v>1536.7965515885601</c:v>
                </c:pt>
                <c:pt idx="166">
                  <c:v>1550.1321487656801</c:v>
                </c:pt>
                <c:pt idx="167">
                  <c:v>1390.1062736246199</c:v>
                </c:pt>
                <c:pt idx="168">
                  <c:v>1366.7694021667301</c:v>
                </c:pt>
                <c:pt idx="169">
                  <c:v>1366.7694021667301</c:v>
                </c:pt>
                <c:pt idx="170">
                  <c:v>1403.4416556384499</c:v>
                </c:pt>
                <c:pt idx="171">
                  <c:v>1300.0929566463999</c:v>
                </c:pt>
                <c:pt idx="172">
                  <c:v>1243.41836242568</c:v>
                </c:pt>
                <c:pt idx="173">
                  <c:v>1236.75078633265</c:v>
                </c:pt>
                <c:pt idx="174">
                  <c:v>1246.7521523059099</c:v>
                </c:pt>
                <c:pt idx="175">
                  <c:v>1386.77243117742</c:v>
                </c:pt>
                <c:pt idx="176">
                  <c:v>1186.74412149967</c:v>
                </c:pt>
                <c:pt idx="177">
                  <c:v>1266.7549172592401</c:v>
                </c:pt>
                <c:pt idx="178">
                  <c:v>1260.08732405156</c:v>
                </c:pt>
                <c:pt idx="179">
                  <c:v>1213.4143085148501</c:v>
                </c:pt>
                <c:pt idx="180">
                  <c:v>1136.7377317205301</c:v>
                </c:pt>
                <c:pt idx="181">
                  <c:v>1246.7521523059099</c:v>
                </c:pt>
                <c:pt idx="182">
                  <c:v>1133.40398218155</c:v>
                </c:pt>
                <c:pt idx="183">
                  <c:v>1086.73161699298</c:v>
                </c:pt>
                <c:pt idx="184">
                  <c:v>1253.41973573378</c:v>
                </c:pt>
                <c:pt idx="185">
                  <c:v>1183.4103536238499</c:v>
                </c:pt>
                <c:pt idx="186">
                  <c:v>1213.4143085148501</c:v>
                </c:pt>
                <c:pt idx="187">
                  <c:v>1206.7467544262699</c:v>
                </c:pt>
                <c:pt idx="188">
                  <c:v>1216.74808739285</c:v>
                </c:pt>
                <c:pt idx="189">
                  <c:v>1123.40274089934</c:v>
                </c:pt>
                <c:pt idx="190">
                  <c:v>1013.38981292557</c:v>
                </c:pt>
                <c:pt idx="191">
                  <c:v>1136.7377317205301</c:v>
                </c:pt>
                <c:pt idx="192">
                  <c:v>1076.7304270534601</c:v>
                </c:pt>
                <c:pt idx="193">
                  <c:v>1250.0859434086101</c:v>
                </c:pt>
                <c:pt idx="194">
                  <c:v>1230.0832151295001</c:v>
                </c:pt>
                <c:pt idx="195">
                  <c:v>1110.06776963734</c:v>
                </c:pt>
                <c:pt idx="196">
                  <c:v>1100.06655402652</c:v>
                </c:pt>
                <c:pt idx="197">
                  <c:v>1143.4052344658201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511D-4C95-A56C-FBC5B5A4163B}"/>
            </c:ext>
          </c:extLst>
        </c:ser>
        <c:ser>
          <c:idx val="1"/>
          <c:order val="1"/>
          <c:tx>
            <c:v>linia bazowa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yVal>
            <c:numRef>
              <c:f>'selektywność HPLC'!$C$2:$C$199</c:f>
              <c:numCache>
                <c:formatCode>0.0</c:formatCode>
                <c:ptCount val="19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5A30-49A7-8CEA-51A0F14B0A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80493816"/>
        <c:axId val="745750008"/>
      </c:scatterChart>
      <c:valAx>
        <c:axId val="78049381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745750008"/>
        <c:crosses val="autoZero"/>
        <c:crossBetween val="midCat"/>
        <c:majorUnit val="10"/>
        <c:minorUnit val="2"/>
      </c:valAx>
      <c:valAx>
        <c:axId val="7457500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78049381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13" Type="http://schemas.openxmlformats.org/officeDocument/2006/relationships/image" Target="../media/image12.png"/><Relationship Id="rId3" Type="http://schemas.openxmlformats.org/officeDocument/2006/relationships/image" Target="../media/image2.png"/><Relationship Id="rId7" Type="http://schemas.openxmlformats.org/officeDocument/2006/relationships/image" Target="../media/image6.png"/><Relationship Id="rId12" Type="http://schemas.openxmlformats.org/officeDocument/2006/relationships/image" Target="../media/image11.png"/><Relationship Id="rId2" Type="http://schemas.openxmlformats.org/officeDocument/2006/relationships/image" Target="../media/image1.png"/><Relationship Id="rId1" Type="http://schemas.openxmlformats.org/officeDocument/2006/relationships/chart" Target="../charts/chart1.xml"/><Relationship Id="rId6" Type="http://schemas.openxmlformats.org/officeDocument/2006/relationships/image" Target="../media/image5.png"/><Relationship Id="rId11" Type="http://schemas.openxmlformats.org/officeDocument/2006/relationships/image" Target="../media/image10.png"/><Relationship Id="rId5" Type="http://schemas.openxmlformats.org/officeDocument/2006/relationships/image" Target="../media/image4.png"/><Relationship Id="rId10" Type="http://schemas.openxmlformats.org/officeDocument/2006/relationships/image" Target="../media/image9.png"/><Relationship Id="rId4" Type="http://schemas.openxmlformats.org/officeDocument/2006/relationships/image" Target="../media/image3.png"/><Relationship Id="rId9" Type="http://schemas.openxmlformats.org/officeDocument/2006/relationships/image" Target="../media/image8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.png"/><Relationship Id="rId2" Type="http://schemas.openxmlformats.org/officeDocument/2006/relationships/image" Target="../media/image13.png"/><Relationship Id="rId1" Type="http://schemas.openxmlformats.org/officeDocument/2006/relationships/chart" Target="../charts/chart2.xml"/><Relationship Id="rId6" Type="http://schemas.openxmlformats.org/officeDocument/2006/relationships/image" Target="../media/image17.png"/><Relationship Id="rId5" Type="http://schemas.openxmlformats.org/officeDocument/2006/relationships/image" Target="../media/image16.png"/><Relationship Id="rId4" Type="http://schemas.openxmlformats.org/officeDocument/2006/relationships/image" Target="../media/image15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png"/><Relationship Id="rId2" Type="http://schemas.openxmlformats.org/officeDocument/2006/relationships/image" Target="../media/image18.png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189813</xdr:colOff>
      <xdr:row>176</xdr:row>
      <xdr:rowOff>139212</xdr:rowOff>
    </xdr:from>
    <xdr:to>
      <xdr:col>10</xdr:col>
      <xdr:colOff>895063</xdr:colOff>
      <xdr:row>189</xdr:row>
      <xdr:rowOff>75786</xdr:rowOff>
    </xdr:to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17D0287C-D392-0570-990B-E1DBAB15BF0A}"/>
            </a:ext>
            <a:ext uri="{147F2762-F138-4A5C-976F-8EAC2B608ADB}">
              <a16:predDERef xmlns:a16="http://schemas.microsoft.com/office/drawing/2014/main" pred="{7BB74FD6-F92A-0122-F15E-F18E5972180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</xdr:col>
      <xdr:colOff>1157461</xdr:colOff>
      <xdr:row>186</xdr:row>
      <xdr:rowOff>8504</xdr:rowOff>
    </xdr:from>
    <xdr:to>
      <xdr:col>4</xdr:col>
      <xdr:colOff>1225315</xdr:colOff>
      <xdr:row>187</xdr:row>
      <xdr:rowOff>56910</xdr:rowOff>
    </xdr:to>
    <xdr:pic>
      <xdr:nvPicPr>
        <xdr:cNvPr id="10" name="Obraz 6">
          <a:extLst>
            <a:ext uri="{FF2B5EF4-FFF2-40B4-BE49-F238E27FC236}">
              <a16:creationId xmlns:a16="http://schemas.microsoft.com/office/drawing/2014/main" id="{9F625BD8-4B5E-F5EA-D073-DE6FBA8B54F2}"/>
            </a:ext>
            <a:ext uri="{147F2762-F138-4A5C-976F-8EAC2B608ADB}">
              <a16:predDERef xmlns:a16="http://schemas.microsoft.com/office/drawing/2014/main" pred="{17D0287C-D392-0570-990B-E1DBAB15BF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319761" y="65359529"/>
          <a:ext cx="2525304" cy="1515256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  <xdr:twoCellAnchor editAs="oneCell">
    <xdr:from>
      <xdr:col>12</xdr:col>
      <xdr:colOff>67527</xdr:colOff>
      <xdr:row>181</xdr:row>
      <xdr:rowOff>162659</xdr:rowOff>
    </xdr:from>
    <xdr:to>
      <xdr:col>18</xdr:col>
      <xdr:colOff>370997</xdr:colOff>
      <xdr:row>203</xdr:row>
      <xdr:rowOff>50600</xdr:rowOff>
    </xdr:to>
    <xdr:pic>
      <xdr:nvPicPr>
        <xdr:cNvPr id="27" name="Obraz 26">
          <a:extLst>
            <a:ext uri="{FF2B5EF4-FFF2-40B4-BE49-F238E27FC236}">
              <a16:creationId xmlns:a16="http://schemas.microsoft.com/office/drawing/2014/main" id="{ED6AF208-AEFC-6174-D03E-AF786FE4FE58}"/>
            </a:ext>
            <a:ext uri="{147F2762-F138-4A5C-976F-8EAC2B608ADB}">
              <a16:predDERef xmlns:a16="http://schemas.microsoft.com/office/drawing/2014/main" pred="{A0BE06F3-4E50-4B0E-A295-E48D5BCF64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459552" y="63265784"/>
          <a:ext cx="5961320" cy="7707966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  <xdr:twoCellAnchor editAs="oneCell">
    <xdr:from>
      <xdr:col>3</xdr:col>
      <xdr:colOff>216590</xdr:colOff>
      <xdr:row>35</xdr:row>
      <xdr:rowOff>48453</xdr:rowOff>
    </xdr:from>
    <xdr:to>
      <xdr:col>4</xdr:col>
      <xdr:colOff>555164</xdr:colOff>
      <xdr:row>35</xdr:row>
      <xdr:rowOff>801033</xdr:rowOff>
    </xdr:to>
    <xdr:pic>
      <xdr:nvPicPr>
        <xdr:cNvPr id="26" name="Obraz 25">
          <a:extLst>
            <a:ext uri="{FF2B5EF4-FFF2-40B4-BE49-F238E27FC236}">
              <a16:creationId xmlns:a16="http://schemas.microsoft.com/office/drawing/2014/main" id="{C4534202-91EC-C54D-4328-95B614579395}"/>
            </a:ext>
            <a:ext uri="{147F2762-F138-4A5C-976F-8EAC2B608ADB}">
              <a16:predDERef xmlns:a16="http://schemas.microsoft.com/office/drawing/2014/main" pred="{ED6AF208-AEFC-6174-D03E-AF786FE4FE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540940" y="12583353"/>
          <a:ext cx="1633974" cy="752580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  <xdr:twoCellAnchor editAs="oneCell">
    <xdr:from>
      <xdr:col>4</xdr:col>
      <xdr:colOff>729519</xdr:colOff>
      <xdr:row>34</xdr:row>
      <xdr:rowOff>195976</xdr:rowOff>
    </xdr:from>
    <xdr:to>
      <xdr:col>6</xdr:col>
      <xdr:colOff>400015</xdr:colOff>
      <xdr:row>35</xdr:row>
      <xdr:rowOff>815221</xdr:rowOff>
    </xdr:to>
    <xdr:pic>
      <xdr:nvPicPr>
        <xdr:cNvPr id="28" name="Obraz 27">
          <a:extLst>
            <a:ext uri="{FF2B5EF4-FFF2-40B4-BE49-F238E27FC236}">
              <a16:creationId xmlns:a16="http://schemas.microsoft.com/office/drawing/2014/main" id="{49C25228-D756-46EF-BC65-7D2E28705796}"/>
            </a:ext>
            <a:ext uri="{147F2762-F138-4A5C-976F-8EAC2B608ADB}">
              <a16:predDERef xmlns:a16="http://schemas.microsoft.com/office/drawing/2014/main" pred="{C4534202-91EC-C54D-4328-95B6145793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356596" y="12776303"/>
          <a:ext cx="1883227" cy="875687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  <xdr:twoCellAnchor editAs="oneCell">
    <xdr:from>
      <xdr:col>4</xdr:col>
      <xdr:colOff>438150</xdr:colOff>
      <xdr:row>35</xdr:row>
      <xdr:rowOff>876713</xdr:rowOff>
    </xdr:from>
    <xdr:to>
      <xdr:col>4</xdr:col>
      <xdr:colOff>1288064</xdr:colOff>
      <xdr:row>35</xdr:row>
      <xdr:rowOff>1286345</xdr:rowOff>
    </xdr:to>
    <xdr:pic>
      <xdr:nvPicPr>
        <xdr:cNvPr id="29" name="Obraz 28">
          <a:extLst>
            <a:ext uri="{FF2B5EF4-FFF2-40B4-BE49-F238E27FC236}">
              <a16:creationId xmlns:a16="http://schemas.microsoft.com/office/drawing/2014/main" id="{AE51837C-CEF4-653A-6979-BF857EC5E355}"/>
            </a:ext>
            <a:ext uri="{147F2762-F138-4A5C-976F-8EAC2B608ADB}">
              <a16:predDERef xmlns:a16="http://schemas.microsoft.com/office/drawing/2014/main" pred="{49C25228-D756-46EF-BC65-7D2E287057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057900" y="13021088"/>
          <a:ext cx="849914" cy="409632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  <xdr:twoCellAnchor editAs="oneCell">
    <xdr:from>
      <xdr:col>7</xdr:col>
      <xdr:colOff>149087</xdr:colOff>
      <xdr:row>40</xdr:row>
      <xdr:rowOff>2071</xdr:rowOff>
    </xdr:from>
    <xdr:to>
      <xdr:col>13</xdr:col>
      <xdr:colOff>3217</xdr:colOff>
      <xdr:row>46</xdr:row>
      <xdr:rowOff>1227897</xdr:rowOff>
    </xdr:to>
    <xdr:pic>
      <xdr:nvPicPr>
        <xdr:cNvPr id="30" name="Obraz 29">
          <a:extLst>
            <a:ext uri="{FF2B5EF4-FFF2-40B4-BE49-F238E27FC236}">
              <a16:creationId xmlns:a16="http://schemas.microsoft.com/office/drawing/2014/main" id="{E7126638-4B9A-3608-A0C8-109CDDDF4315}"/>
            </a:ext>
            <a:ext uri="{147F2762-F138-4A5C-976F-8EAC2B608ADB}">
              <a16:predDERef xmlns:a16="http://schemas.microsoft.com/office/drawing/2014/main" pred="{AE51837C-CEF4-653A-6979-BF857EC5E3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8607287" y="14737246"/>
          <a:ext cx="4445180" cy="2368826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  <xdr:oneCellAnchor>
    <xdr:from>
      <xdr:col>4</xdr:col>
      <xdr:colOff>1169503</xdr:colOff>
      <xdr:row>131</xdr:row>
      <xdr:rowOff>19050</xdr:rowOff>
    </xdr:from>
    <xdr:ext cx="1946414" cy="50524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00" name="pole tekstowe 99">
              <a:extLst>
                <a:ext uri="{FF2B5EF4-FFF2-40B4-BE49-F238E27FC236}">
                  <a16:creationId xmlns:a16="http://schemas.microsoft.com/office/drawing/2014/main" id="{61B20544-3B11-4690-B09D-98539AE1D01F}"/>
                </a:ext>
                <a:ext uri="{147F2762-F138-4A5C-976F-8EAC2B608ADB}">
                  <a16:predDERef xmlns:a16="http://schemas.microsoft.com/office/drawing/2014/main" pred="{0D7CF0D9-FA02-41EF-DAD7-D046B72A66C4}"/>
                </a:ext>
              </a:extLst>
            </xdr:cNvPr>
            <xdr:cNvSpPr txBox="1"/>
          </xdr:nvSpPr>
          <xdr:spPr>
            <a:xfrm>
              <a:off x="6789253" y="47796450"/>
              <a:ext cx="1946414" cy="505240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accent1"/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ctr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6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𝐿𝑂𝐷</m:t>
                    </m:r>
                    <m:r>
                      <a:rPr lang="en-US" sz="16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=</m:t>
                    </m:r>
                    <m:r>
                      <m:rPr>
                        <m:sty m:val="p"/>
                      </m:rPr>
                      <a:rPr lang="en-US" sz="1600" b="0" i="0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x</m:t>
                    </m:r>
                    <m:r>
                      <m:rPr>
                        <m:sty m:val="p"/>
                      </m:rPr>
                      <a:rPr lang="en-US" sz="1600" b="0" i="0" baseline="-25000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BL</m:t>
                    </m:r>
                    <m:r>
                      <a:rPr lang="en-US" sz="1600" b="0" i="0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+3</m:t>
                    </m:r>
                    <m:r>
                      <a:rPr lang="en-US" sz="16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∙</m:t>
                    </m:r>
                    <m:r>
                      <m:rPr>
                        <m:sty m:val="p"/>
                      </m:rPr>
                      <a:rPr lang="en-US" sz="1600" b="0" i="0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SD</m:t>
                    </m:r>
                    <m:r>
                      <m:rPr>
                        <m:sty m:val="p"/>
                      </m:rPr>
                      <a:rPr lang="en-US" sz="1600" b="0" i="0" baseline="-25000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BL</m:t>
                    </m:r>
                  </m:oMath>
                </m:oMathPara>
              </a14:m>
              <a:endParaRPr lang="pl-PL" sz="1600" baseline="-25000"/>
            </a:p>
          </xdr:txBody>
        </xdr:sp>
      </mc:Choice>
      <mc:Fallback xmlns="">
        <xdr:sp macro="" textlink="">
          <xdr:nvSpPr>
            <xdr:cNvPr id="100" name="pole tekstowe 99">
              <a:extLst>
                <a:ext uri="{FF2B5EF4-FFF2-40B4-BE49-F238E27FC236}">
                  <a16:creationId xmlns:a16="http://schemas.microsoft.com/office/drawing/2014/main" id="{61B20544-3B11-4690-B09D-98539AE1D01F}"/>
                </a:ext>
              </a:extLst>
            </xdr:cNvPr>
            <xdr:cNvSpPr txBox="1"/>
          </xdr:nvSpPr>
          <xdr:spPr>
            <a:xfrm>
              <a:off x="5814390" y="47997717"/>
              <a:ext cx="1946414" cy="505240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accent1"/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ctr">
              <a:noAutofit/>
            </a:bodyPr>
            <a:lstStyle/>
            <a:p>
              <a:pPr/>
              <a:r>
                <a:rPr lang="en-US" sz="16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𝐿𝑂𝐷=x</a:t>
              </a:r>
              <a:r>
                <a:rPr lang="en-US" sz="1600" b="0" i="0" baseline="-25000">
                  <a:latin typeface="Cambria Math" panose="02040503050406030204" pitchFamily="18" charset="0"/>
                  <a:ea typeface="Cambria Math" panose="02040503050406030204" pitchFamily="18" charset="0"/>
                </a:rPr>
                <a:t>BL</a:t>
              </a:r>
              <a:r>
                <a:rPr lang="en-US" sz="16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+3∙SD</a:t>
              </a:r>
              <a:r>
                <a:rPr lang="en-US" sz="1600" b="0" i="0" baseline="-25000">
                  <a:latin typeface="Cambria Math" panose="02040503050406030204" pitchFamily="18" charset="0"/>
                  <a:ea typeface="Cambria Math" panose="02040503050406030204" pitchFamily="18" charset="0"/>
                </a:rPr>
                <a:t>BL</a:t>
              </a:r>
              <a:endParaRPr lang="pl-PL" sz="1600" baseline="-25000"/>
            </a:p>
          </xdr:txBody>
        </xdr:sp>
      </mc:Fallback>
    </mc:AlternateContent>
    <xdr:clientData/>
  </xdr:oneCellAnchor>
  <xdr:oneCellAnchor>
    <xdr:from>
      <xdr:col>4</xdr:col>
      <xdr:colOff>1170333</xdr:colOff>
      <xdr:row>131</xdr:row>
      <xdr:rowOff>612085</xdr:rowOff>
    </xdr:from>
    <xdr:ext cx="1987826" cy="50524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01" name="pole tekstowe 100">
              <a:extLst>
                <a:ext uri="{FF2B5EF4-FFF2-40B4-BE49-F238E27FC236}">
                  <a16:creationId xmlns:a16="http://schemas.microsoft.com/office/drawing/2014/main" id="{2FEB7E7B-8703-4C12-83D0-A0E2748536EE}"/>
                </a:ext>
                <a:ext uri="{147F2762-F138-4A5C-976F-8EAC2B608ADB}">
                  <a16:predDERef xmlns:a16="http://schemas.microsoft.com/office/drawing/2014/main" pred="{61B20544-3B11-4690-B09D-98539AE1D01F}"/>
                </a:ext>
              </a:extLst>
            </xdr:cNvPr>
            <xdr:cNvSpPr txBox="1"/>
          </xdr:nvSpPr>
          <xdr:spPr>
            <a:xfrm>
              <a:off x="6790083" y="48389485"/>
              <a:ext cx="1987826" cy="505240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accent1"/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ctr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6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𝐿𝑂𝑄</m:t>
                    </m:r>
                    <m:r>
                      <a:rPr lang="en-US" sz="16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=</m:t>
                    </m:r>
                    <m:r>
                      <m:rPr>
                        <m:sty m:val="p"/>
                      </m:rPr>
                      <a:rPr lang="en-US" sz="1600" b="0" i="0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x</m:t>
                    </m:r>
                    <m:r>
                      <m:rPr>
                        <m:sty m:val="p"/>
                      </m:rPr>
                      <a:rPr lang="en-US" sz="1600" b="0" i="0" baseline="-25000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BL</m:t>
                    </m:r>
                    <m:r>
                      <a:rPr lang="en-US" sz="1600" b="0" i="0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+10</m:t>
                    </m:r>
                    <m:r>
                      <a:rPr lang="en-US" sz="16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∙</m:t>
                    </m:r>
                    <m:r>
                      <m:rPr>
                        <m:sty m:val="p"/>
                      </m:rPr>
                      <a:rPr lang="en-US" sz="1600" b="0" i="0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SD</m:t>
                    </m:r>
                    <m:r>
                      <m:rPr>
                        <m:sty m:val="p"/>
                      </m:rPr>
                      <a:rPr lang="en-US" sz="1600" b="0" i="0" baseline="-25000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BL</m:t>
                    </m:r>
                  </m:oMath>
                </m:oMathPara>
              </a14:m>
              <a:endParaRPr lang="pl-PL" sz="1600" baseline="-25000"/>
            </a:p>
          </xdr:txBody>
        </xdr:sp>
      </mc:Choice>
      <mc:Fallback xmlns="">
        <xdr:sp macro="" textlink="">
          <xdr:nvSpPr>
            <xdr:cNvPr id="101" name="pole tekstowe 100">
              <a:extLst>
                <a:ext uri="{FF2B5EF4-FFF2-40B4-BE49-F238E27FC236}">
                  <a16:creationId xmlns:a16="http://schemas.microsoft.com/office/drawing/2014/main" id="{2FEB7E7B-8703-4C12-83D0-A0E2748536EE}"/>
                </a:ext>
              </a:extLst>
            </xdr:cNvPr>
            <xdr:cNvSpPr txBox="1"/>
          </xdr:nvSpPr>
          <xdr:spPr>
            <a:xfrm>
              <a:off x="5822674" y="48552652"/>
              <a:ext cx="1987826" cy="505240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accent1"/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ctr">
              <a:noAutofit/>
            </a:bodyPr>
            <a:lstStyle/>
            <a:p>
              <a:pPr/>
              <a:r>
                <a:rPr lang="en-US" sz="16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𝐿𝑂𝑄=x</a:t>
              </a:r>
              <a:r>
                <a:rPr lang="en-US" sz="1600" b="0" i="0" baseline="-25000">
                  <a:latin typeface="Cambria Math" panose="02040503050406030204" pitchFamily="18" charset="0"/>
                  <a:ea typeface="Cambria Math" panose="02040503050406030204" pitchFamily="18" charset="0"/>
                </a:rPr>
                <a:t>BL</a:t>
              </a:r>
              <a:r>
                <a:rPr lang="en-US" sz="16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+10∙SD</a:t>
              </a:r>
              <a:r>
                <a:rPr lang="en-US" sz="1600" b="0" i="0" baseline="-25000">
                  <a:latin typeface="Cambria Math" panose="02040503050406030204" pitchFamily="18" charset="0"/>
                  <a:ea typeface="Cambria Math" panose="02040503050406030204" pitchFamily="18" charset="0"/>
                </a:rPr>
                <a:t>BL</a:t>
              </a:r>
              <a:endParaRPr lang="pl-PL" sz="1600" baseline="-25000"/>
            </a:p>
          </xdr:txBody>
        </xdr:sp>
      </mc:Fallback>
    </mc:AlternateContent>
    <xdr:clientData/>
  </xdr:oneCellAnchor>
  <xdr:twoCellAnchor editAs="oneCell">
    <xdr:from>
      <xdr:col>0</xdr:col>
      <xdr:colOff>76200</xdr:colOff>
      <xdr:row>4</xdr:row>
      <xdr:rowOff>66675</xdr:rowOff>
    </xdr:from>
    <xdr:to>
      <xdr:col>4</xdr:col>
      <xdr:colOff>1181100</xdr:colOff>
      <xdr:row>8</xdr:row>
      <xdr:rowOff>390525</xdr:rowOff>
    </xdr:to>
    <xdr:pic>
      <xdr:nvPicPr>
        <xdr:cNvPr id="14" name="Obraz 13">
          <a:extLst>
            <a:ext uri="{FF2B5EF4-FFF2-40B4-BE49-F238E27FC236}">
              <a16:creationId xmlns:a16="http://schemas.microsoft.com/office/drawing/2014/main" id="{70DA9034-0B91-6094-C595-8A227FBEDB3C}"/>
            </a:ext>
            <a:ext uri="{147F2762-F138-4A5C-976F-8EAC2B608ADB}">
              <a16:predDERef xmlns:a16="http://schemas.microsoft.com/office/drawing/2014/main" pred="{2FEB7E7B-8703-4C12-83D0-A0E2748536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76200" y="1247775"/>
          <a:ext cx="6724650" cy="1085850"/>
        </a:xfrm>
        <a:prstGeom prst="rect">
          <a:avLst/>
        </a:prstGeom>
      </xdr:spPr>
    </xdr:pic>
    <xdr:clientData/>
  </xdr:twoCellAnchor>
  <xdr:twoCellAnchor editAs="oneCell">
    <xdr:from>
      <xdr:col>1</xdr:col>
      <xdr:colOff>1219200</xdr:colOff>
      <xdr:row>85</xdr:row>
      <xdr:rowOff>1219200</xdr:rowOff>
    </xdr:from>
    <xdr:to>
      <xdr:col>3</xdr:col>
      <xdr:colOff>190500</xdr:colOff>
      <xdr:row>86</xdr:row>
      <xdr:rowOff>314325</xdr:rowOff>
    </xdr:to>
    <xdr:pic>
      <xdr:nvPicPr>
        <xdr:cNvPr id="39" name="Obraz 38">
          <a:extLst>
            <a:ext uri="{FF2B5EF4-FFF2-40B4-BE49-F238E27FC236}">
              <a16:creationId xmlns:a16="http://schemas.microsoft.com/office/drawing/2014/main" id="{38A62764-0067-A422-55F8-57C6108D8688}"/>
            </a:ext>
            <a:ext uri="{147F2762-F138-4A5C-976F-8EAC2B608ADB}">
              <a16:predDERef xmlns:a16="http://schemas.microsoft.com/office/drawing/2014/main" pred="{7A49D52C-043D-3CE1-C9B7-3067F1E3B8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076575" y="31584900"/>
          <a:ext cx="1438275" cy="600075"/>
        </a:xfrm>
        <a:prstGeom prst="rect">
          <a:avLst/>
        </a:prstGeom>
      </xdr:spPr>
    </xdr:pic>
    <xdr:clientData/>
  </xdr:twoCellAnchor>
  <xdr:twoCellAnchor editAs="oneCell">
    <xdr:from>
      <xdr:col>1</xdr:col>
      <xdr:colOff>1162050</xdr:colOff>
      <xdr:row>95</xdr:row>
      <xdr:rowOff>2076450</xdr:rowOff>
    </xdr:from>
    <xdr:to>
      <xdr:col>3</xdr:col>
      <xdr:colOff>409575</xdr:colOff>
      <xdr:row>96</xdr:row>
      <xdr:rowOff>95250</xdr:rowOff>
    </xdr:to>
    <xdr:pic>
      <xdr:nvPicPr>
        <xdr:cNvPr id="40" name="Obraz 39">
          <a:extLst>
            <a:ext uri="{FF2B5EF4-FFF2-40B4-BE49-F238E27FC236}">
              <a16:creationId xmlns:a16="http://schemas.microsoft.com/office/drawing/2014/main" id="{93856C93-E9C8-1434-61C1-D8DC8D5E01E3}"/>
            </a:ext>
            <a:ext uri="{147F2762-F138-4A5C-976F-8EAC2B608ADB}">
              <a16:predDERef xmlns:a16="http://schemas.microsoft.com/office/drawing/2014/main" pred="{38A62764-0067-A422-55F8-57C6108D86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019425" y="35709225"/>
          <a:ext cx="1714500" cy="647700"/>
        </a:xfrm>
        <a:prstGeom prst="rect">
          <a:avLst/>
        </a:prstGeom>
      </xdr:spPr>
    </xdr:pic>
    <xdr:clientData/>
  </xdr:twoCellAnchor>
  <xdr:twoCellAnchor editAs="oneCell">
    <xdr:from>
      <xdr:col>1</xdr:col>
      <xdr:colOff>552450</xdr:colOff>
      <xdr:row>105</xdr:row>
      <xdr:rowOff>1009650</xdr:rowOff>
    </xdr:from>
    <xdr:to>
      <xdr:col>2</xdr:col>
      <xdr:colOff>1076325</xdr:colOff>
      <xdr:row>107</xdr:row>
      <xdr:rowOff>190500</xdr:rowOff>
    </xdr:to>
    <xdr:pic>
      <xdr:nvPicPr>
        <xdr:cNvPr id="41" name="Obraz 40">
          <a:extLst>
            <a:ext uri="{FF2B5EF4-FFF2-40B4-BE49-F238E27FC236}">
              <a16:creationId xmlns:a16="http://schemas.microsoft.com/office/drawing/2014/main" id="{467E9424-A775-5EFB-6946-825AD0BAA497}"/>
            </a:ext>
            <a:ext uri="{147F2762-F138-4A5C-976F-8EAC2B608ADB}">
              <a16:predDERef xmlns:a16="http://schemas.microsoft.com/office/drawing/2014/main" pred="{93856C93-E9C8-1434-61C1-D8DC8D5E01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2409825" y="39414450"/>
          <a:ext cx="1828800" cy="600075"/>
        </a:xfrm>
        <a:prstGeom prst="rect">
          <a:avLst/>
        </a:prstGeom>
      </xdr:spPr>
    </xdr:pic>
    <xdr:clientData/>
  </xdr:twoCellAnchor>
  <xdr:twoCellAnchor editAs="oneCell">
    <xdr:from>
      <xdr:col>7</xdr:col>
      <xdr:colOff>87924</xdr:colOff>
      <xdr:row>71</xdr:row>
      <xdr:rowOff>51287</xdr:rowOff>
    </xdr:from>
    <xdr:to>
      <xdr:col>10</xdr:col>
      <xdr:colOff>930519</xdr:colOff>
      <xdr:row>75</xdr:row>
      <xdr:rowOff>123963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58C95F27-C40C-3CE0-3DFE-3F785191E2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8741020" y="27812999"/>
          <a:ext cx="3333749" cy="1420829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  <xdr:twoCellAnchor editAs="oneCell">
    <xdr:from>
      <xdr:col>6</xdr:col>
      <xdr:colOff>754673</xdr:colOff>
      <xdr:row>79</xdr:row>
      <xdr:rowOff>102578</xdr:rowOff>
    </xdr:from>
    <xdr:to>
      <xdr:col>11</xdr:col>
      <xdr:colOff>117231</xdr:colOff>
      <xdr:row>83</xdr:row>
      <xdr:rowOff>50794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B734931A-8FAD-4482-F49D-DEE185CB5C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8594481" y="30164943"/>
          <a:ext cx="3612173" cy="710216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361950</xdr:colOff>
      <xdr:row>18</xdr:row>
      <xdr:rowOff>90487</xdr:rowOff>
    </xdr:from>
    <xdr:to>
      <xdr:col>11</xdr:col>
      <xdr:colOff>57150</xdr:colOff>
      <xdr:row>32</xdr:row>
      <xdr:rowOff>166687</xdr:rowOff>
    </xdr:to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1C3077A9-83BA-6C00-95EC-47680974958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16</xdr:col>
      <xdr:colOff>0</xdr:colOff>
      <xdr:row>1</xdr:row>
      <xdr:rowOff>38100</xdr:rowOff>
    </xdr:from>
    <xdr:to>
      <xdr:col>19</xdr:col>
      <xdr:colOff>466725</xdr:colOff>
      <xdr:row>3</xdr:row>
      <xdr:rowOff>161925</xdr:rowOff>
    </xdr:to>
    <xdr:pic>
      <xdr:nvPicPr>
        <xdr:cNvPr id="9" name="Obraz 8">
          <a:extLst>
            <a:ext uri="{FF2B5EF4-FFF2-40B4-BE49-F238E27FC236}">
              <a16:creationId xmlns:a16="http://schemas.microsoft.com/office/drawing/2014/main" id="{767B9C01-CBE2-47EA-9F9C-8B75572CA6F0}"/>
            </a:ext>
            <a:ext uri="{147F2762-F138-4A5C-976F-8EAC2B608ADB}">
              <a16:predDERef xmlns:a16="http://schemas.microsoft.com/office/drawing/2014/main" pred="{1C3077A9-83BA-6C00-95EC-4768097495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744325" y="228600"/>
          <a:ext cx="2295525" cy="504825"/>
        </a:xfrm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5</xdr:row>
      <xdr:rowOff>0</xdr:rowOff>
    </xdr:from>
    <xdr:to>
      <xdr:col>22</xdr:col>
      <xdr:colOff>152400</xdr:colOff>
      <xdr:row>6</xdr:row>
      <xdr:rowOff>19050</xdr:rowOff>
    </xdr:to>
    <xdr:pic>
      <xdr:nvPicPr>
        <xdr:cNvPr id="10" name="Obraz 9">
          <a:extLst>
            <a:ext uri="{FF2B5EF4-FFF2-40B4-BE49-F238E27FC236}">
              <a16:creationId xmlns:a16="http://schemas.microsoft.com/office/drawing/2014/main" id="{6B08ED1A-9B8C-34C1-163F-703559E9D570}"/>
            </a:ext>
            <a:ext uri="{147F2762-F138-4A5C-976F-8EAC2B608ADB}">
              <a16:predDERef xmlns:a16="http://schemas.microsoft.com/office/drawing/2014/main" pred="{767B9C01-CBE2-47EA-9F9C-8B75572CA6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744325" y="952500"/>
          <a:ext cx="3810000" cy="209550"/>
        </a:xfrm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7</xdr:row>
      <xdr:rowOff>0</xdr:rowOff>
    </xdr:from>
    <xdr:to>
      <xdr:col>21</xdr:col>
      <xdr:colOff>400050</xdr:colOff>
      <xdr:row>8</xdr:row>
      <xdr:rowOff>76200</xdr:rowOff>
    </xdr:to>
    <xdr:pic>
      <xdr:nvPicPr>
        <xdr:cNvPr id="11" name="Obraz 10">
          <a:extLst>
            <a:ext uri="{FF2B5EF4-FFF2-40B4-BE49-F238E27FC236}">
              <a16:creationId xmlns:a16="http://schemas.microsoft.com/office/drawing/2014/main" id="{EAD7C7E3-EEED-9086-9DAB-295D91652519}"/>
            </a:ext>
            <a:ext uri="{147F2762-F138-4A5C-976F-8EAC2B608ADB}">
              <a16:predDERef xmlns:a16="http://schemas.microsoft.com/office/drawing/2014/main" pred="{6B08ED1A-9B8C-34C1-163F-703559E9D5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744325" y="1333500"/>
          <a:ext cx="3448050" cy="266700"/>
        </a:xfrm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9</xdr:row>
      <xdr:rowOff>0</xdr:rowOff>
    </xdr:from>
    <xdr:to>
      <xdr:col>19</xdr:col>
      <xdr:colOff>66675</xdr:colOff>
      <xdr:row>11</xdr:row>
      <xdr:rowOff>76200</xdr:rowOff>
    </xdr:to>
    <xdr:pic>
      <xdr:nvPicPr>
        <xdr:cNvPr id="12" name="Obraz 11">
          <a:extLst>
            <a:ext uri="{FF2B5EF4-FFF2-40B4-BE49-F238E27FC236}">
              <a16:creationId xmlns:a16="http://schemas.microsoft.com/office/drawing/2014/main" id="{672F1AA5-8E85-C558-7B10-5D4376A3B77C}"/>
            </a:ext>
            <a:ext uri="{147F2762-F138-4A5C-976F-8EAC2B608ADB}">
              <a16:predDERef xmlns:a16="http://schemas.microsoft.com/office/drawing/2014/main" pred="{EAD7C7E3-EEED-9086-9DAB-295D916525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1744325" y="1714500"/>
          <a:ext cx="1895475" cy="457200"/>
        </a:xfrm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12</xdr:row>
      <xdr:rowOff>0</xdr:rowOff>
    </xdr:from>
    <xdr:to>
      <xdr:col>18</xdr:col>
      <xdr:colOff>152400</xdr:colOff>
      <xdr:row>13</xdr:row>
      <xdr:rowOff>47625</xdr:rowOff>
    </xdr:to>
    <xdr:pic>
      <xdr:nvPicPr>
        <xdr:cNvPr id="13" name="Obraz 12">
          <a:extLst>
            <a:ext uri="{FF2B5EF4-FFF2-40B4-BE49-F238E27FC236}">
              <a16:creationId xmlns:a16="http://schemas.microsoft.com/office/drawing/2014/main" id="{BF016FE1-53A5-3CEE-0DD9-810CE69D80E5}"/>
            </a:ext>
            <a:ext uri="{147F2762-F138-4A5C-976F-8EAC2B608ADB}">
              <a16:predDERef xmlns:a16="http://schemas.microsoft.com/office/drawing/2014/main" pred="{672F1AA5-8E85-C558-7B10-5D4376A3B7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1744325" y="2286000"/>
          <a:ext cx="1371600" cy="2381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438150</xdr:colOff>
      <xdr:row>9</xdr:row>
      <xdr:rowOff>0</xdr:rowOff>
    </xdr:from>
    <xdr:to>
      <xdr:col>33</xdr:col>
      <xdr:colOff>438150</xdr:colOff>
      <xdr:row>43</xdr:row>
      <xdr:rowOff>104775</xdr:rowOff>
    </xdr:to>
    <xdr:graphicFrame macro="">
      <xdr:nvGraphicFramePr>
        <xdr:cNvPr id="3" name="Wykres 2">
          <a:extLst>
            <a:ext uri="{FF2B5EF4-FFF2-40B4-BE49-F238E27FC236}">
              <a16:creationId xmlns:a16="http://schemas.microsoft.com/office/drawing/2014/main" id="{373B038B-1A3E-2650-8D88-8BD647BF97D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4</xdr:col>
      <xdr:colOff>714375</xdr:colOff>
      <xdr:row>37</xdr:row>
      <xdr:rowOff>66675</xdr:rowOff>
    </xdr:from>
    <xdr:to>
      <xdr:col>12</xdr:col>
      <xdr:colOff>542925</xdr:colOff>
      <xdr:row>58</xdr:row>
      <xdr:rowOff>38100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32F533FE-2339-3181-472B-9492F8231C4C}"/>
            </a:ext>
            <a:ext uri="{147F2762-F138-4A5C-976F-8EAC2B608ADB}">
              <a16:predDERef xmlns:a16="http://schemas.microsoft.com/office/drawing/2014/main" pred="{50A52730-541A-1562-B31C-B7465DB17E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048000" y="7229475"/>
          <a:ext cx="7467600" cy="3971925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152400</xdr:colOff>
      <xdr:row>25</xdr:row>
      <xdr:rowOff>19050</xdr:rowOff>
    </xdr:from>
    <xdr:to>
      <xdr:col>4</xdr:col>
      <xdr:colOff>2305050</xdr:colOff>
      <xdr:row>30</xdr:row>
      <xdr:rowOff>19050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9415F4B9-B99D-699C-FC03-D31ACE4E8859}"/>
            </a:ext>
            <a:ext uri="{147F2762-F138-4A5C-976F-8EAC2B608ADB}">
              <a16:predDERef xmlns:a16="http://schemas.microsoft.com/office/drawing/2014/main" pred="{476E7684-5B81-4E02-A4F9-4CF3A04BE3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486025" y="4819650"/>
          <a:ext cx="2152650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6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02B152CF-8312-46C5-A3D1-C71CEA87A093}">
  <we:reference id="73d20708-c99a-400a-95ae-5f6b394f4054" version="2.0.0.0" store="WA104379190" storeType="excatalog"/>
  <we:alternateReferences>
    <we:reference id="73d20708-c99a-400a-95ae-5f6b394f4054" version="2.0.0.0" store="omex" storeType="omex"/>
  </we:alternateReferences>
  <we:properties/>
  <we:bindings>
    <we:binding id="RangeSelect" type="matrix" appref="{D935CEA0-3E9D-4936-80DB-C989F08A502F}"/>
    <we:binding id="InputY" type="matrix" appref="{27521F09-2B01-4028-B04F-BE4E8FA893F0}"/>
    <we:binding id="InputX" type="matrix" appref="{1BA9D3B4-5703-45F3-90F3-0D5B86B2E7CE}"/>
    <we:binding id="Output" type="matrix" appref="{E7FF81A7-9BC3-4715-B320-64E086E3D64E}"/>
    <we:binding id="Input" type="matrix" appref="{5EEB0A3D-C7BC-404A-89A0-DA4E4390789A}"/>
    <we:binding id="Input1" type="matrix" appref="{7E24FFD1-5075-4FC6-BB48-71EE37D32494}"/>
    <we:binding id="Input2" type="matrix" appref="{7DD840EE-09E2-4727-9B6C-3F90182F6C99}"/>
  </we:bindings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K202"/>
  <sheetViews>
    <sheetView tabSelected="1" zoomScale="130" zoomScaleNormal="130" workbookViewId="0"/>
  </sheetViews>
  <sheetFormatPr defaultColWidth="7.5703125" defaultRowHeight="15" x14ac:dyDescent="0.25"/>
  <cols>
    <col min="1" max="1" width="27.85546875" customWidth="1"/>
    <col min="2" max="2" width="19.5703125" customWidth="1"/>
    <col min="3" max="3" width="17.42578125" customWidth="1"/>
    <col min="4" max="4" width="19.42578125" customWidth="1"/>
    <col min="5" max="5" width="20.42578125" customWidth="1"/>
    <col min="6" max="6" width="12.7109375" customWidth="1"/>
    <col min="7" max="7" width="12.140625" customWidth="1"/>
    <col min="8" max="8" width="13.28515625" customWidth="1"/>
    <col min="9" max="9" width="11.7109375" customWidth="1"/>
    <col min="10" max="10" width="12.28515625" customWidth="1"/>
    <col min="11" max="11" width="14.140625" customWidth="1"/>
    <col min="13" max="13" width="9.85546875" bestFit="1" customWidth="1"/>
    <col min="15" max="15" width="19" bestFit="1" customWidth="1"/>
    <col min="16" max="16" width="15.85546875" customWidth="1"/>
    <col min="17" max="27" width="16.28515625" customWidth="1"/>
    <col min="30" max="38" width="12.7109375" customWidth="1"/>
  </cols>
  <sheetData>
    <row r="1" spans="1:11" ht="18.75" x14ac:dyDescent="0.4">
      <c r="A1" s="84" t="s">
        <v>0</v>
      </c>
      <c r="B1" s="83"/>
      <c r="C1" s="83"/>
      <c r="D1" s="83"/>
      <c r="E1" s="83"/>
      <c r="F1" s="83"/>
      <c r="G1" s="83"/>
      <c r="H1" s="83"/>
      <c r="I1" s="83"/>
      <c r="J1" s="83"/>
      <c r="K1" s="83"/>
    </row>
    <row r="2" spans="1:11" x14ac:dyDescent="0.25">
      <c r="A2" s="74"/>
      <c r="B2" s="74"/>
      <c r="C2" s="74"/>
      <c r="D2" s="74"/>
      <c r="E2" s="74"/>
    </row>
    <row r="3" spans="1:11" ht="27.75" customHeight="1" x14ac:dyDescent="0.25">
      <c r="A3" s="86" t="s">
        <v>1</v>
      </c>
      <c r="B3" s="74"/>
      <c r="C3" s="74"/>
      <c r="D3" s="74"/>
      <c r="E3" s="74"/>
    </row>
    <row r="4" spans="1:11" ht="31.5" customHeight="1" x14ac:dyDescent="0.25">
      <c r="A4" s="232" t="s">
        <v>2</v>
      </c>
      <c r="B4" s="232"/>
      <c r="C4" s="232"/>
      <c r="D4" s="232"/>
      <c r="E4" s="232"/>
    </row>
    <row r="5" spans="1:11" x14ac:dyDescent="0.25">
      <c r="A5" s="74"/>
      <c r="B5" s="74"/>
      <c r="C5" s="74"/>
      <c r="D5" s="74"/>
      <c r="E5" s="74"/>
    </row>
    <row r="6" spans="1:11" x14ac:dyDescent="0.25">
      <c r="A6" s="74"/>
      <c r="B6" s="74"/>
      <c r="C6" s="74"/>
      <c r="D6" s="74"/>
      <c r="E6" s="74"/>
    </row>
    <row r="7" spans="1:11" x14ac:dyDescent="0.25">
      <c r="A7" s="74"/>
      <c r="B7" s="74"/>
      <c r="C7" s="74"/>
      <c r="D7" s="74"/>
      <c r="E7" s="74"/>
    </row>
    <row r="8" spans="1:11" x14ac:dyDescent="0.25">
      <c r="A8" s="74"/>
      <c r="B8" s="74"/>
      <c r="C8" s="74"/>
      <c r="D8" s="74"/>
      <c r="E8" s="74"/>
    </row>
    <row r="9" spans="1:11" ht="31.5" customHeight="1" x14ac:dyDescent="0.25">
      <c r="A9" s="87"/>
      <c r="B9" s="87"/>
      <c r="C9" s="74"/>
      <c r="D9" s="74"/>
      <c r="E9" s="74"/>
    </row>
    <row r="10" spans="1:11" ht="99" customHeight="1" x14ac:dyDescent="0.25">
      <c r="A10" s="230" t="s">
        <v>3</v>
      </c>
      <c r="B10" s="230"/>
      <c r="C10" s="230"/>
      <c r="D10" s="230"/>
      <c r="E10" s="230"/>
    </row>
    <row r="11" spans="1:11" ht="70.5" customHeight="1" x14ac:dyDescent="0.25">
      <c r="A11" s="237" t="s">
        <v>4</v>
      </c>
      <c r="B11" s="230"/>
      <c r="C11" s="230"/>
      <c r="D11" s="230"/>
      <c r="E11" s="230"/>
    </row>
    <row r="12" spans="1:11" ht="73.5" customHeight="1" x14ac:dyDescent="0.25">
      <c r="A12" s="231" t="s">
        <v>5</v>
      </c>
      <c r="B12" s="230"/>
      <c r="C12" s="230"/>
      <c r="D12" s="230"/>
      <c r="E12" s="230"/>
    </row>
    <row r="13" spans="1:11" ht="56.25" customHeight="1" x14ac:dyDescent="0.25">
      <c r="A13" s="230" t="s">
        <v>6</v>
      </c>
      <c r="B13" s="230"/>
      <c r="C13" s="230"/>
      <c r="D13" s="230"/>
      <c r="E13" s="230"/>
    </row>
    <row r="14" spans="1:11" x14ac:dyDescent="0.25">
      <c r="A14" s="74"/>
      <c r="B14" s="74"/>
      <c r="C14" s="74"/>
      <c r="D14" s="74"/>
      <c r="E14" s="74"/>
    </row>
    <row r="15" spans="1:11" ht="16.5" customHeight="1" x14ac:dyDescent="0.4">
      <c r="A15" s="55"/>
    </row>
    <row r="16" spans="1:11" ht="33.75" customHeight="1" x14ac:dyDescent="0.25">
      <c r="A16" s="143" t="s">
        <v>7</v>
      </c>
    </row>
    <row r="17" spans="1:26" ht="16.5" customHeight="1" x14ac:dyDescent="0.25">
      <c r="A17" s="17"/>
      <c r="B17" s="233" t="s">
        <v>8</v>
      </c>
      <c r="C17" s="233"/>
      <c r="D17" s="233"/>
      <c r="E17" s="233"/>
      <c r="F17" s="233"/>
      <c r="G17" s="233"/>
      <c r="H17" s="233"/>
      <c r="I17" s="233"/>
      <c r="J17" s="233"/>
      <c r="K17" s="234"/>
    </row>
    <row r="18" spans="1:26" ht="16.5" customHeight="1" x14ac:dyDescent="0.25">
      <c r="A18" s="20" t="s">
        <v>9</v>
      </c>
      <c r="B18" s="32" t="s">
        <v>10</v>
      </c>
      <c r="C18" s="33" t="s">
        <v>11</v>
      </c>
      <c r="D18" s="33" t="s">
        <v>12</v>
      </c>
      <c r="E18" s="33" t="s">
        <v>13</v>
      </c>
      <c r="F18" s="33" t="s">
        <v>14</v>
      </c>
      <c r="G18" s="33" t="s">
        <v>15</v>
      </c>
      <c r="H18" s="33" t="s">
        <v>16</v>
      </c>
      <c r="I18" s="33" t="s">
        <v>17</v>
      </c>
      <c r="J18" s="33" t="s">
        <v>18</v>
      </c>
      <c r="K18" s="34" t="s">
        <v>19</v>
      </c>
    </row>
    <row r="19" spans="1:26" ht="16.5" customHeight="1" x14ac:dyDescent="0.25">
      <c r="A19" s="57" t="s">
        <v>20</v>
      </c>
      <c r="B19" s="201">
        <v>87.330091296960234</v>
      </c>
      <c r="C19" s="201">
        <v>117.76310233948712</v>
      </c>
      <c r="D19" s="202">
        <v>136.18258316499799</v>
      </c>
      <c r="E19" s="202">
        <v>68.509373537088223</v>
      </c>
      <c r="F19" s="202">
        <v>63.2970938308586</v>
      </c>
      <c r="G19" s="202">
        <v>229.84572045429999</v>
      </c>
      <c r="H19" s="202">
        <v>104.54419179927217</v>
      </c>
      <c r="I19" s="202">
        <v>131.64569071314685</v>
      </c>
      <c r="J19" s="202">
        <v>59.189336175951944</v>
      </c>
      <c r="K19" s="203">
        <v>61.8457204543</v>
      </c>
      <c r="M19" s="58"/>
    </row>
    <row r="20" spans="1:26" ht="16.5" customHeight="1" x14ac:dyDescent="0.25">
      <c r="A20" s="24">
        <v>0.1</v>
      </c>
      <c r="B20" s="201">
        <v>184.56539882056856</v>
      </c>
      <c r="C20" s="201">
        <v>247.59792861263003</v>
      </c>
      <c r="D20" s="202">
        <v>206.16867690121236</v>
      </c>
      <c r="E20" s="202">
        <v>223.46261268269024</v>
      </c>
      <c r="F20" s="202">
        <v>153.76355977419126</v>
      </c>
      <c r="G20" s="202">
        <v>169.3948890830292</v>
      </c>
      <c r="H20" s="202">
        <v>225.67459883290491</v>
      </c>
      <c r="I20" s="202">
        <v>257.85138543890844</v>
      </c>
      <c r="J20" s="202">
        <v>230.47095985981736</v>
      </c>
      <c r="K20" s="203">
        <v>213.75756243754162</v>
      </c>
      <c r="M20" s="58"/>
    </row>
    <row r="21" spans="1:26" ht="16.5" customHeight="1" x14ac:dyDescent="0.25">
      <c r="A21" s="24">
        <v>0.5</v>
      </c>
      <c r="B21" s="201">
        <v>861.2206445310826</v>
      </c>
      <c r="C21" s="201">
        <v>601.61843758880002</v>
      </c>
      <c r="D21" s="202">
        <v>942.44348719450795</v>
      </c>
      <c r="E21" s="202">
        <v>816.81660708029744</v>
      </c>
      <c r="F21" s="202">
        <v>753.73244808619825</v>
      </c>
      <c r="G21" s="202">
        <v>802.0832081196105</v>
      </c>
      <c r="H21" s="202">
        <v>755.19246006579397</v>
      </c>
      <c r="I21" s="202">
        <v>882.64866917182542</v>
      </c>
      <c r="J21" s="202">
        <v>884.1376899498548</v>
      </c>
      <c r="K21" s="203">
        <v>782.42559096553293</v>
      </c>
      <c r="M21" s="58"/>
    </row>
    <row r="22" spans="1:26" ht="16.5" customHeight="1" x14ac:dyDescent="0.25">
      <c r="A22" s="24">
        <v>1</v>
      </c>
      <c r="B22" s="201">
        <v>1136.0431143766002</v>
      </c>
      <c r="C22" s="201">
        <v>1037.9793204896082</v>
      </c>
      <c r="D22" s="202">
        <v>1017.430687154399</v>
      </c>
      <c r="E22" s="202">
        <v>1017.5529024547658</v>
      </c>
      <c r="F22" s="202">
        <v>1093.5084584137746</v>
      </c>
      <c r="G22" s="202">
        <v>1157.0371032654468</v>
      </c>
      <c r="H22" s="202">
        <v>1104.5268545225815</v>
      </c>
      <c r="I22" s="202">
        <v>1080.9313435745971</v>
      </c>
      <c r="J22" s="202">
        <v>1032.5648692464126</v>
      </c>
      <c r="K22" s="203">
        <v>1022.0128151432205</v>
      </c>
      <c r="M22" s="58"/>
    </row>
    <row r="23" spans="1:26" ht="16.5" customHeight="1" x14ac:dyDescent="0.25">
      <c r="A23" s="24">
        <v>5</v>
      </c>
      <c r="B23" s="201">
        <v>5046.60102613873</v>
      </c>
      <c r="C23" s="201">
        <v>5022.6978256954299</v>
      </c>
      <c r="D23" s="202">
        <v>5168.8311418368457</v>
      </c>
      <c r="E23" s="202">
        <v>5473.9075268544202</v>
      </c>
      <c r="F23" s="202">
        <v>5318.6845457560876</v>
      </c>
      <c r="G23" s="202">
        <v>5130.0288078307358</v>
      </c>
      <c r="H23" s="202">
        <v>5073.288032520788</v>
      </c>
      <c r="I23" s="202">
        <v>5468.5823942872903</v>
      </c>
      <c r="J23" s="202">
        <v>5006.0542747600375</v>
      </c>
      <c r="K23" s="203">
        <v>5045.6991834769815</v>
      </c>
      <c r="M23" s="58"/>
    </row>
    <row r="24" spans="1:26" ht="16.5" customHeight="1" x14ac:dyDescent="0.25">
      <c r="A24" s="24">
        <v>10</v>
      </c>
      <c r="B24" s="201">
        <v>10949.52502222389</v>
      </c>
      <c r="C24" s="201">
        <v>10569.945478070977</v>
      </c>
      <c r="D24" s="202">
        <v>10301.678112147829</v>
      </c>
      <c r="E24" s="202">
        <v>10515.77961069823</v>
      </c>
      <c r="F24" s="202">
        <v>10253.979428017552</v>
      </c>
      <c r="G24" s="202">
        <v>10793.445418490837</v>
      </c>
      <c r="H24" s="202">
        <v>10851.306781096089</v>
      </c>
      <c r="I24" s="202">
        <v>10985.87856121703</v>
      </c>
      <c r="J24" s="202">
        <v>10505.960502158103</v>
      </c>
      <c r="K24" s="203">
        <v>10356.992478142105</v>
      </c>
      <c r="M24" s="58"/>
    </row>
    <row r="25" spans="1:26" ht="16.5" customHeight="1" x14ac:dyDescent="0.25">
      <c r="A25" s="56">
        <v>50</v>
      </c>
      <c r="B25" s="204">
        <v>55563.453352144395</v>
      </c>
      <c r="C25" s="204">
        <v>55850.668524306828</v>
      </c>
      <c r="D25" s="204">
        <v>154751</v>
      </c>
      <c r="E25" s="205">
        <v>55919.831760665445</v>
      </c>
      <c r="F25" s="205">
        <v>55585.874775419106</v>
      </c>
      <c r="G25" s="205">
        <v>55339.998579620937</v>
      </c>
      <c r="H25" s="205">
        <v>54859.299320675906</v>
      </c>
      <c r="I25" s="205">
        <v>54513.418519250517</v>
      </c>
      <c r="J25" s="205">
        <v>56466.871459037371</v>
      </c>
      <c r="K25" s="206">
        <v>55234.34438788137</v>
      </c>
      <c r="M25" s="58"/>
    </row>
    <row r="26" spans="1:26" x14ac:dyDescent="0.25">
      <c r="A26" s="5"/>
      <c r="B26" s="62" t="s">
        <v>21</v>
      </c>
    </row>
    <row r="27" spans="1:26" ht="18.75" x14ac:dyDescent="0.3">
      <c r="A27" s="5"/>
      <c r="B27" s="62"/>
      <c r="U27" s="2"/>
    </row>
    <row r="28" spans="1:26" ht="18.75" x14ac:dyDescent="0.3">
      <c r="U28" s="2"/>
    </row>
    <row r="29" spans="1:26" ht="35.25" customHeight="1" x14ac:dyDescent="0.25">
      <c r="A29" s="143" t="s">
        <v>22</v>
      </c>
    </row>
    <row r="30" spans="1:26" ht="18.75" x14ac:dyDescent="0.3">
      <c r="A30" s="18"/>
      <c r="V30" s="1"/>
      <c r="W30" s="1"/>
      <c r="X30" s="1"/>
      <c r="Y30" s="1"/>
      <c r="Z30" s="1"/>
    </row>
    <row r="31" spans="1:26" ht="121.5" customHeight="1" x14ac:dyDescent="0.25">
      <c r="A31" s="238" t="s">
        <v>23</v>
      </c>
      <c r="B31" s="238"/>
      <c r="C31" s="238"/>
      <c r="D31" s="238"/>
      <c r="E31" s="238"/>
      <c r="V31" s="1"/>
      <c r="W31" s="1"/>
      <c r="X31" s="1"/>
      <c r="Y31" s="1"/>
      <c r="Z31" s="1"/>
    </row>
    <row r="32" spans="1:26" ht="20.25" x14ac:dyDescent="0.25">
      <c r="A32" s="88" t="s">
        <v>24</v>
      </c>
      <c r="B32" s="239" t="s">
        <v>25</v>
      </c>
      <c r="C32" s="239"/>
      <c r="D32" s="239"/>
      <c r="E32" s="239"/>
      <c r="V32" s="1"/>
      <c r="W32" s="1"/>
      <c r="X32" s="1"/>
      <c r="Y32" s="1"/>
      <c r="Z32" s="1"/>
    </row>
    <row r="33" spans="1:37" ht="20.25" x14ac:dyDescent="0.25">
      <c r="A33" s="88" t="s">
        <v>26</v>
      </c>
      <c r="B33" s="239" t="s">
        <v>27</v>
      </c>
      <c r="C33" s="239"/>
      <c r="D33" s="239"/>
      <c r="E33" s="239"/>
      <c r="V33" s="1"/>
      <c r="W33" s="1"/>
      <c r="X33" s="1"/>
      <c r="Y33" s="1"/>
      <c r="Z33" s="1"/>
    </row>
    <row r="34" spans="1:37" ht="20.25" x14ac:dyDescent="0.25">
      <c r="A34" s="88" t="s">
        <v>28</v>
      </c>
      <c r="B34" s="239" t="s">
        <v>29</v>
      </c>
      <c r="C34" s="239"/>
      <c r="D34" s="239"/>
      <c r="E34" s="239"/>
      <c r="V34" s="1"/>
      <c r="W34" s="1"/>
      <c r="X34" s="1"/>
      <c r="Y34" s="1"/>
      <c r="Z34" s="1"/>
    </row>
    <row r="35" spans="1:37" ht="20.25" x14ac:dyDescent="0.25">
      <c r="A35" s="88" t="s">
        <v>30</v>
      </c>
      <c r="B35" s="239" t="s">
        <v>31</v>
      </c>
      <c r="C35" s="239"/>
      <c r="D35" s="239"/>
      <c r="E35" s="239"/>
      <c r="V35" s="1"/>
      <c r="W35" s="1"/>
      <c r="X35" s="1"/>
      <c r="Y35" s="1"/>
      <c r="Z35" s="1"/>
    </row>
    <row r="36" spans="1:37" ht="105" customHeight="1" x14ac:dyDescent="0.25">
      <c r="A36" s="240" t="s">
        <v>32</v>
      </c>
      <c r="B36" s="238"/>
      <c r="C36" s="238"/>
      <c r="D36" s="238"/>
      <c r="E36" s="238"/>
      <c r="V36" s="1"/>
      <c r="W36" s="1"/>
      <c r="X36" s="1"/>
      <c r="Y36" s="1"/>
      <c r="Z36" s="1"/>
    </row>
    <row r="37" spans="1:37" ht="18.75" x14ac:dyDescent="0.3">
      <c r="A37" s="18"/>
      <c r="B37" s="120"/>
      <c r="C37" s="120"/>
      <c r="D37" s="120"/>
      <c r="E37" s="120"/>
      <c r="F37" s="120"/>
      <c r="V37" s="1"/>
      <c r="W37" s="1"/>
      <c r="X37" s="1"/>
      <c r="Y37" s="1"/>
      <c r="Z37" s="1"/>
    </row>
    <row r="38" spans="1:37" x14ac:dyDescent="0.25">
      <c r="A38" s="20" t="s">
        <v>9</v>
      </c>
      <c r="B38" s="13" t="s">
        <v>33</v>
      </c>
      <c r="C38" s="13" t="s">
        <v>34</v>
      </c>
      <c r="D38" s="13" t="s">
        <v>35</v>
      </c>
      <c r="E38" s="61" t="s">
        <v>36</v>
      </c>
      <c r="F38" s="13" t="s">
        <v>37</v>
      </c>
      <c r="G38" s="13" t="s">
        <v>38</v>
      </c>
      <c r="I38" t="s">
        <v>39</v>
      </c>
    </row>
    <row r="39" spans="1:37" ht="17.25" x14ac:dyDescent="0.3">
      <c r="A39" s="23" t="s">
        <v>20</v>
      </c>
      <c r="B39" s="207"/>
      <c r="C39" s="207"/>
      <c r="D39" s="207"/>
      <c r="E39" s="208"/>
      <c r="F39" s="209"/>
      <c r="G39" s="210"/>
      <c r="I39" s="121" t="s">
        <v>40</v>
      </c>
      <c r="J39" s="11"/>
      <c r="L39" t="s">
        <v>41</v>
      </c>
    </row>
    <row r="40" spans="1:37" x14ac:dyDescent="0.25">
      <c r="A40" s="25">
        <v>0.1</v>
      </c>
      <c r="B40" s="207"/>
      <c r="C40" s="207"/>
      <c r="D40" s="207"/>
      <c r="E40" s="208"/>
      <c r="F40" s="209"/>
      <c r="G40" s="210"/>
    </row>
    <row r="41" spans="1:37" x14ac:dyDescent="0.25">
      <c r="A41" s="26">
        <v>0.5</v>
      </c>
      <c r="B41" s="207"/>
      <c r="C41" s="207"/>
      <c r="D41" s="207"/>
      <c r="E41" s="208"/>
      <c r="F41" s="209"/>
      <c r="G41" s="210"/>
    </row>
    <row r="42" spans="1:37" x14ac:dyDescent="0.25">
      <c r="A42" s="26">
        <v>1</v>
      </c>
      <c r="B42" s="207"/>
      <c r="C42" s="207"/>
      <c r="D42" s="207"/>
      <c r="E42" s="208"/>
      <c r="F42" s="209"/>
      <c r="G42" s="210"/>
    </row>
    <row r="43" spans="1:37" x14ac:dyDescent="0.25">
      <c r="A43" s="26">
        <v>5</v>
      </c>
      <c r="B43" s="207"/>
      <c r="C43" s="207"/>
      <c r="D43" s="207"/>
      <c r="E43" s="208"/>
      <c r="F43" s="209"/>
      <c r="G43" s="210"/>
    </row>
    <row r="44" spans="1:37" x14ac:dyDescent="0.25">
      <c r="A44" s="26">
        <v>10</v>
      </c>
      <c r="B44" s="207"/>
      <c r="C44" s="207"/>
      <c r="D44" s="207"/>
      <c r="E44" s="208"/>
      <c r="F44" s="209"/>
      <c r="G44" s="210"/>
      <c r="AK44" s="48"/>
    </row>
    <row r="45" spans="1:37" x14ac:dyDescent="0.25">
      <c r="A45" s="26">
        <v>50</v>
      </c>
      <c r="B45" s="207"/>
      <c r="C45" s="207"/>
      <c r="D45" s="207"/>
      <c r="E45" s="208"/>
      <c r="F45" s="209"/>
      <c r="G45" s="210"/>
      <c r="V45" s="48"/>
    </row>
    <row r="47" spans="1:37" ht="127.5" customHeight="1" x14ac:dyDescent="0.35">
      <c r="A47" s="241" t="s">
        <v>42</v>
      </c>
      <c r="B47" s="242"/>
      <c r="C47" s="242"/>
      <c r="D47" s="242"/>
      <c r="E47" s="242"/>
      <c r="AK47" s="49"/>
    </row>
    <row r="48" spans="1:37" ht="20.25" customHeight="1" x14ac:dyDescent="0.35">
      <c r="A48" s="85"/>
      <c r="B48" s="85"/>
      <c r="C48" s="85"/>
      <c r="D48" s="85"/>
      <c r="E48" s="85"/>
      <c r="AK48" s="49"/>
    </row>
    <row r="49" spans="1:36" ht="36.75" customHeight="1" x14ac:dyDescent="0.3">
      <c r="A49" s="18" t="s">
        <v>43</v>
      </c>
      <c r="R49" s="50"/>
    </row>
    <row r="50" spans="1:36" ht="18.75" x14ac:dyDescent="0.3">
      <c r="A50" s="18"/>
      <c r="R50" s="50"/>
    </row>
    <row r="51" spans="1:36" ht="157.5" customHeight="1" x14ac:dyDescent="0.25">
      <c r="A51" s="242" t="s">
        <v>44</v>
      </c>
      <c r="B51" s="242"/>
      <c r="C51" s="242"/>
      <c r="D51" s="242"/>
      <c r="E51" s="242"/>
      <c r="R51" s="50"/>
    </row>
    <row r="52" spans="1:36" ht="18.75" x14ac:dyDescent="0.3">
      <c r="A52" s="122"/>
      <c r="B52" s="120"/>
      <c r="R52" s="50"/>
    </row>
    <row r="53" spans="1:36" ht="30" customHeight="1" x14ac:dyDescent="0.25">
      <c r="A53" s="20" t="s">
        <v>9</v>
      </c>
      <c r="B53" s="27" t="s">
        <v>45</v>
      </c>
      <c r="C53" s="27" t="s">
        <v>46</v>
      </c>
      <c r="D53" s="27" t="s">
        <v>47</v>
      </c>
      <c r="E53" s="27" t="s">
        <v>48</v>
      </c>
    </row>
    <row r="54" spans="1:36" x14ac:dyDescent="0.25">
      <c r="A54" s="23" t="s">
        <v>20</v>
      </c>
      <c r="B54" s="60"/>
      <c r="C54" s="60"/>
      <c r="D54" s="14"/>
      <c r="E54" s="59"/>
    </row>
    <row r="55" spans="1:36" x14ac:dyDescent="0.25">
      <c r="A55" s="26">
        <v>0.1</v>
      </c>
      <c r="B55" s="60"/>
      <c r="C55" s="60"/>
      <c r="D55" s="14"/>
      <c r="E55" s="59"/>
      <c r="AJ55" s="48"/>
    </row>
    <row r="56" spans="1:36" x14ac:dyDescent="0.25">
      <c r="A56" s="26">
        <v>0.5</v>
      </c>
      <c r="B56" s="60"/>
      <c r="C56" s="60"/>
      <c r="D56" s="14"/>
      <c r="E56" s="59"/>
      <c r="AJ56" s="48"/>
    </row>
    <row r="57" spans="1:36" x14ac:dyDescent="0.25">
      <c r="A57" s="26">
        <v>1</v>
      </c>
      <c r="B57" s="60"/>
      <c r="C57" s="60"/>
      <c r="D57" s="14"/>
      <c r="E57" s="59"/>
    </row>
    <row r="58" spans="1:36" x14ac:dyDescent="0.25">
      <c r="A58" s="26">
        <v>5</v>
      </c>
      <c r="B58" s="60"/>
      <c r="C58" s="60"/>
      <c r="D58" s="14"/>
      <c r="E58" s="59"/>
    </row>
    <row r="59" spans="1:36" x14ac:dyDescent="0.25">
      <c r="A59" s="26">
        <v>10</v>
      </c>
      <c r="B59" s="60"/>
      <c r="C59" s="60"/>
      <c r="D59" s="14"/>
      <c r="E59" s="59"/>
    </row>
    <row r="60" spans="1:36" x14ac:dyDescent="0.25">
      <c r="A60" s="26">
        <v>50</v>
      </c>
      <c r="B60" s="60"/>
      <c r="C60" s="60"/>
      <c r="D60" s="14"/>
      <c r="E60" s="59"/>
    </row>
    <row r="61" spans="1:36" x14ac:dyDescent="0.25">
      <c r="A61" s="5"/>
      <c r="B61" s="3"/>
      <c r="C61" s="3"/>
    </row>
    <row r="62" spans="1:36" x14ac:dyDescent="0.25">
      <c r="A62" s="5"/>
      <c r="B62" s="3"/>
      <c r="C62" s="3"/>
      <c r="T62" s="142"/>
    </row>
    <row r="63" spans="1:36" ht="33" customHeight="1" x14ac:dyDescent="0.3">
      <c r="A63" s="18" t="s">
        <v>49</v>
      </c>
      <c r="B63" s="3"/>
      <c r="C63" s="3"/>
      <c r="G63" s="74"/>
      <c r="H63" s="74"/>
      <c r="I63" s="74"/>
      <c r="J63" s="74"/>
      <c r="K63" s="74"/>
      <c r="L63" s="74"/>
      <c r="M63" s="74"/>
    </row>
    <row r="64" spans="1:36" x14ac:dyDescent="0.25">
      <c r="B64" s="3"/>
      <c r="C64" s="3"/>
      <c r="G64" s="74"/>
      <c r="H64" s="74"/>
      <c r="I64" s="74"/>
      <c r="J64" s="74"/>
      <c r="K64" s="74"/>
      <c r="L64" s="74"/>
      <c r="M64" s="74"/>
    </row>
    <row r="65" spans="1:23" ht="106.5" customHeight="1" x14ac:dyDescent="0.25">
      <c r="A65" s="225" t="s">
        <v>50</v>
      </c>
      <c r="B65" s="225"/>
      <c r="C65" s="225"/>
      <c r="D65" s="225"/>
      <c r="E65" s="225"/>
      <c r="G65" s="74"/>
      <c r="H65" s="74"/>
      <c r="I65" s="74" t="s">
        <v>51</v>
      </c>
      <c r="J65" s="74"/>
      <c r="K65" s="74"/>
      <c r="L65" s="74"/>
      <c r="M65" s="74"/>
    </row>
    <row r="66" spans="1:23" ht="117.75" customHeight="1" x14ac:dyDescent="0.25">
      <c r="A66" s="225" t="s">
        <v>275</v>
      </c>
      <c r="B66" s="225"/>
      <c r="C66" s="225"/>
      <c r="D66" s="225"/>
      <c r="E66" s="225"/>
      <c r="G66" s="74"/>
      <c r="H66" s="74"/>
      <c r="I66" s="74"/>
      <c r="J66" s="74"/>
      <c r="K66" s="74"/>
      <c r="L66" s="74"/>
      <c r="M66" s="74"/>
    </row>
    <row r="67" spans="1:23" x14ac:dyDescent="0.25">
      <c r="B67" s="3"/>
      <c r="C67" s="3"/>
      <c r="P67" s="76"/>
      <c r="Q67" s="76"/>
      <c r="R67" s="76"/>
      <c r="S67" s="76"/>
      <c r="T67" s="76"/>
      <c r="U67" s="76"/>
      <c r="V67" s="76"/>
      <c r="W67" s="76"/>
    </row>
    <row r="68" spans="1:23" x14ac:dyDescent="0.25">
      <c r="B68" s="3"/>
      <c r="C68" s="3"/>
      <c r="P68" s="76"/>
      <c r="Q68" s="76"/>
      <c r="R68" s="76"/>
      <c r="S68" s="76"/>
      <c r="T68" s="76"/>
      <c r="U68" s="76"/>
      <c r="V68" s="76"/>
      <c r="W68" s="76"/>
    </row>
    <row r="69" spans="1:23" x14ac:dyDescent="0.25">
      <c r="B69" s="3"/>
      <c r="C69" s="3"/>
    </row>
    <row r="70" spans="1:23" ht="32.25" customHeight="1" x14ac:dyDescent="0.3">
      <c r="A70" s="18" t="s">
        <v>52</v>
      </c>
      <c r="B70" s="3"/>
      <c r="C70" s="3"/>
    </row>
    <row r="71" spans="1:23" ht="18.75" x14ac:dyDescent="0.3">
      <c r="A71" s="18"/>
      <c r="B71" s="3"/>
      <c r="C71" s="3"/>
      <c r="H71" t="s">
        <v>53</v>
      </c>
    </row>
    <row r="72" spans="1:23" ht="57" customHeight="1" x14ac:dyDescent="0.25">
      <c r="A72" s="230" t="s">
        <v>54</v>
      </c>
      <c r="B72" s="230"/>
      <c r="C72" s="230"/>
      <c r="D72" s="230"/>
      <c r="E72" s="230"/>
    </row>
    <row r="73" spans="1:23" x14ac:dyDescent="0.25">
      <c r="A73" s="5"/>
      <c r="B73" s="3"/>
      <c r="C73" s="3"/>
      <c r="D73" s="120"/>
    </row>
    <row r="74" spans="1:23" ht="18.75" x14ac:dyDescent="0.3">
      <c r="A74" s="5"/>
      <c r="C74" s="40" t="s">
        <v>55</v>
      </c>
      <c r="D74" s="41"/>
      <c r="E74" s="41"/>
      <c r="F74" s="42"/>
    </row>
    <row r="75" spans="1:23" x14ac:dyDescent="0.25">
      <c r="A75" s="5"/>
      <c r="C75" s="28" t="s">
        <v>56</v>
      </c>
      <c r="D75" s="91"/>
      <c r="E75" s="92"/>
      <c r="F75" s="30" t="s">
        <v>57</v>
      </c>
    </row>
    <row r="76" spans="1:23" ht="18" x14ac:dyDescent="0.35">
      <c r="A76" s="5"/>
      <c r="C76" s="29" t="s">
        <v>58</v>
      </c>
      <c r="D76" s="90"/>
      <c r="E76" s="89"/>
      <c r="F76" s="70" t="s">
        <v>59</v>
      </c>
    </row>
    <row r="77" spans="1:23" ht="18.75" x14ac:dyDescent="0.35">
      <c r="B77" s="16"/>
      <c r="C77" s="44" t="s">
        <v>60</v>
      </c>
      <c r="D77" s="43"/>
      <c r="E77" s="64"/>
      <c r="F77" s="124" t="s">
        <v>61</v>
      </c>
    </row>
    <row r="78" spans="1:23" ht="18.75" x14ac:dyDescent="0.3">
      <c r="A78" s="18"/>
      <c r="C78" s="46" t="s">
        <v>62</v>
      </c>
      <c r="D78" s="65"/>
      <c r="E78" s="15"/>
      <c r="F78" s="45" t="s">
        <v>63</v>
      </c>
    </row>
    <row r="79" spans="1:23" ht="18.75" x14ac:dyDescent="0.3">
      <c r="A79" s="18"/>
      <c r="C79" s="47" t="s">
        <v>64</v>
      </c>
      <c r="D79" s="11"/>
      <c r="E79" s="60"/>
      <c r="F79" s="31" t="s">
        <v>65</v>
      </c>
      <c r="H79" t="s">
        <v>66</v>
      </c>
    </row>
    <row r="81" spans="1:9" x14ac:dyDescent="0.25">
      <c r="C81" s="44" t="s">
        <v>67</v>
      </c>
      <c r="D81" s="43"/>
    </row>
    <row r="82" spans="1:9" x14ac:dyDescent="0.25">
      <c r="D82" s="123"/>
    </row>
    <row r="84" spans="1:9" ht="37.5" customHeight="1" x14ac:dyDescent="0.3">
      <c r="A84" s="18" t="s">
        <v>68</v>
      </c>
    </row>
    <row r="85" spans="1:9" ht="18.75" x14ac:dyDescent="0.3">
      <c r="A85" s="18"/>
    </row>
    <row r="86" spans="1:9" ht="118.5" customHeight="1" x14ac:dyDescent="0.25">
      <c r="A86" s="230" t="s">
        <v>276</v>
      </c>
      <c r="B86" s="230"/>
      <c r="C86" s="230"/>
      <c r="D86" s="230"/>
      <c r="E86" s="230"/>
    </row>
    <row r="87" spans="1:9" ht="34.5" customHeight="1" x14ac:dyDescent="0.3">
      <c r="A87" s="18"/>
      <c r="E87" s="16"/>
      <c r="F87" s="16"/>
      <c r="I87" s="213"/>
    </row>
    <row r="88" spans="1:9" ht="18.75" x14ac:dyDescent="0.3">
      <c r="A88" s="18"/>
      <c r="B88" s="35" t="s">
        <v>69</v>
      </c>
      <c r="C88" s="211"/>
      <c r="E88" s="12" t="s">
        <v>70</v>
      </c>
      <c r="F88" s="11"/>
      <c r="H88" s="12" t="s">
        <v>70</v>
      </c>
      <c r="I88" s="127"/>
    </row>
    <row r="89" spans="1:9" ht="18.75" x14ac:dyDescent="0.3">
      <c r="A89" s="18"/>
      <c r="B89" s="35" t="s">
        <v>71</v>
      </c>
      <c r="C89" s="211"/>
      <c r="E89" t="s">
        <v>39</v>
      </c>
      <c r="H89" t="s">
        <v>72</v>
      </c>
    </row>
    <row r="90" spans="1:9" ht="18.75" x14ac:dyDescent="0.3">
      <c r="A90" s="18"/>
      <c r="B90" s="35" t="s">
        <v>62</v>
      </c>
      <c r="C90" s="212"/>
    </row>
    <row r="91" spans="1:9" x14ac:dyDescent="0.25">
      <c r="C91" s="120"/>
      <c r="E91" t="s">
        <v>73</v>
      </c>
    </row>
    <row r="94" spans="1:9" ht="33.75" customHeight="1" x14ac:dyDescent="0.3">
      <c r="A94" s="18" t="s">
        <v>74</v>
      </c>
    </row>
    <row r="95" spans="1:9" x14ac:dyDescent="0.25">
      <c r="A95" s="230"/>
      <c r="B95" s="230"/>
      <c r="C95" s="230"/>
      <c r="D95" s="230"/>
      <c r="E95" s="230"/>
    </row>
    <row r="96" spans="1:9" ht="207" customHeight="1" x14ac:dyDescent="0.25">
      <c r="A96" s="231" t="s">
        <v>75</v>
      </c>
      <c r="B96" s="230"/>
      <c r="C96" s="230"/>
      <c r="D96" s="230"/>
      <c r="E96" s="230"/>
    </row>
    <row r="97" spans="1:9" ht="18.75" x14ac:dyDescent="0.3">
      <c r="A97" s="18"/>
    </row>
    <row r="98" spans="1:9" ht="18.75" x14ac:dyDescent="0.3">
      <c r="A98" s="18"/>
    </row>
    <row r="99" spans="1:9" ht="18.75" x14ac:dyDescent="0.3">
      <c r="A99" s="18"/>
      <c r="B99" s="35" t="s">
        <v>76</v>
      </c>
      <c r="C99" s="68"/>
      <c r="E99" t="s">
        <v>39</v>
      </c>
      <c r="H99" t="s">
        <v>77</v>
      </c>
    </row>
    <row r="100" spans="1:9" ht="18.75" x14ac:dyDescent="0.3">
      <c r="A100" s="18"/>
      <c r="B100" s="35" t="s">
        <v>78</v>
      </c>
      <c r="C100" s="68"/>
      <c r="E100" s="121" t="s">
        <v>79</v>
      </c>
      <c r="F100" s="11"/>
      <c r="H100" s="12" t="s">
        <v>80</v>
      </c>
      <c r="I100" s="11"/>
    </row>
    <row r="101" spans="1:9" ht="18.75" x14ac:dyDescent="0.3">
      <c r="A101" s="18"/>
      <c r="B101" s="35" t="s">
        <v>81</v>
      </c>
      <c r="C101" s="72"/>
    </row>
    <row r="102" spans="1:9" ht="18.75" x14ac:dyDescent="0.3">
      <c r="A102" s="18"/>
      <c r="E102" t="s">
        <v>82</v>
      </c>
    </row>
    <row r="103" spans="1:9" ht="18.75" x14ac:dyDescent="0.3">
      <c r="A103" s="18"/>
    </row>
    <row r="104" spans="1:9" ht="36" customHeight="1" x14ac:dyDescent="0.3">
      <c r="A104" s="18" t="s">
        <v>83</v>
      </c>
    </row>
    <row r="105" spans="1:9" ht="18.75" x14ac:dyDescent="0.3">
      <c r="A105" s="18"/>
    </row>
    <row r="106" spans="1:9" ht="93" customHeight="1" x14ac:dyDescent="0.25">
      <c r="A106" s="226" t="s">
        <v>84</v>
      </c>
      <c r="B106" s="229"/>
      <c r="C106" s="229"/>
      <c r="D106" s="229"/>
      <c r="E106" s="229"/>
    </row>
    <row r="107" spans="1:9" ht="18.75" x14ac:dyDescent="0.3">
      <c r="A107" s="18"/>
    </row>
    <row r="108" spans="1:9" ht="18.75" x14ac:dyDescent="0.3">
      <c r="A108" s="18"/>
    </row>
    <row r="109" spans="1:9" ht="18.75" x14ac:dyDescent="0.3">
      <c r="A109" s="18"/>
      <c r="B109" s="35" t="s">
        <v>85</v>
      </c>
      <c r="C109" s="68"/>
      <c r="D109" s="120"/>
    </row>
    <row r="110" spans="1:9" ht="19.5" x14ac:dyDescent="0.35">
      <c r="A110" s="18"/>
      <c r="B110" s="35" t="s">
        <v>86</v>
      </c>
      <c r="C110" s="71"/>
      <c r="D110" s="120"/>
    </row>
    <row r="111" spans="1:9" ht="18.75" x14ac:dyDescent="0.3">
      <c r="A111" s="18"/>
    </row>
    <row r="112" spans="1:9" ht="18.75" x14ac:dyDescent="0.3">
      <c r="A112" s="18"/>
    </row>
    <row r="113" spans="1:15" ht="36.75" customHeight="1" x14ac:dyDescent="0.3">
      <c r="A113" s="18" t="s">
        <v>87</v>
      </c>
    </row>
    <row r="114" spans="1:15" ht="18.75" x14ac:dyDescent="0.3">
      <c r="A114" s="18"/>
    </row>
    <row r="115" spans="1:15" ht="74.25" customHeight="1" x14ac:dyDescent="0.25">
      <c r="A115" s="229" t="s">
        <v>88</v>
      </c>
      <c r="B115" s="229"/>
      <c r="C115" s="229"/>
      <c r="D115" s="229"/>
      <c r="E115" s="229"/>
    </row>
    <row r="116" spans="1:15" ht="107.25" customHeight="1" x14ac:dyDescent="0.25">
      <c r="A116" s="229" t="s">
        <v>89</v>
      </c>
      <c r="B116" s="229"/>
      <c r="C116" s="229"/>
      <c r="D116" s="229"/>
      <c r="E116" s="229"/>
    </row>
    <row r="117" spans="1:15" ht="35.25" customHeight="1" x14ac:dyDescent="0.25">
      <c r="A117" s="229" t="s">
        <v>90</v>
      </c>
      <c r="B117" s="229"/>
      <c r="C117" s="229"/>
      <c r="D117" s="229"/>
      <c r="E117" s="229"/>
    </row>
    <row r="118" spans="1:15" ht="18.75" x14ac:dyDescent="0.3">
      <c r="A118" s="18"/>
      <c r="C118" s="16"/>
      <c r="F118" t="s">
        <v>91</v>
      </c>
      <c r="I118" s="74"/>
      <c r="J118" s="74"/>
      <c r="K118" s="74"/>
      <c r="L118" s="74"/>
      <c r="M118" s="74"/>
      <c r="N118" s="74"/>
      <c r="O118" s="74"/>
    </row>
    <row r="119" spans="1:15" ht="18.75" x14ac:dyDescent="0.3">
      <c r="A119" s="18"/>
      <c r="F119" s="35" t="s">
        <v>92</v>
      </c>
      <c r="G119" s="63"/>
      <c r="I119" s="74"/>
      <c r="J119" s="74"/>
      <c r="K119" s="74"/>
      <c r="L119" s="74"/>
      <c r="M119" s="74"/>
      <c r="N119" s="74"/>
      <c r="O119" s="74"/>
    </row>
    <row r="120" spans="1:15" x14ac:dyDescent="0.25">
      <c r="A120" s="1"/>
      <c r="C120" s="120"/>
      <c r="I120" s="74"/>
      <c r="J120" s="74"/>
      <c r="K120" s="74"/>
      <c r="L120" s="74"/>
      <c r="M120" s="74"/>
      <c r="N120" s="74"/>
      <c r="O120" s="74"/>
    </row>
    <row r="121" spans="1:15" ht="68.25" customHeight="1" x14ac:dyDescent="0.25">
      <c r="A121" s="97" t="s">
        <v>93</v>
      </c>
      <c r="B121" s="27" t="s">
        <v>94</v>
      </c>
      <c r="C121" s="128" t="s">
        <v>95</v>
      </c>
      <c r="D121" s="128" t="s">
        <v>96</v>
      </c>
      <c r="E121" s="98" t="s">
        <v>97</v>
      </c>
      <c r="F121" s="99" t="s">
        <v>98</v>
      </c>
      <c r="G121" s="67" t="s">
        <v>99</v>
      </c>
      <c r="I121" s="74"/>
      <c r="J121" s="74"/>
      <c r="K121" s="74"/>
      <c r="L121" s="74"/>
      <c r="M121" s="74"/>
      <c r="N121" s="74"/>
      <c r="O121" s="74"/>
    </row>
    <row r="122" spans="1:15" x14ac:dyDescent="0.25">
      <c r="A122" s="26">
        <v>0.1</v>
      </c>
      <c r="B122" s="96"/>
      <c r="C122" s="95"/>
      <c r="D122" s="96"/>
      <c r="E122" s="96"/>
      <c r="F122" s="93"/>
      <c r="G122" s="60"/>
      <c r="H122" s="69"/>
      <c r="I122" s="74"/>
      <c r="J122" s="74"/>
      <c r="K122" s="74" t="s">
        <v>51</v>
      </c>
      <c r="L122" s="74"/>
      <c r="M122" s="74"/>
      <c r="N122" s="74"/>
      <c r="O122" s="74"/>
    </row>
    <row r="123" spans="1:15" x14ac:dyDescent="0.25">
      <c r="A123" s="26">
        <v>0.5</v>
      </c>
      <c r="B123" s="96"/>
      <c r="C123" s="95"/>
      <c r="D123" s="96"/>
      <c r="E123" s="96"/>
      <c r="F123" s="93"/>
      <c r="G123" s="60"/>
      <c r="I123" s="74"/>
      <c r="J123" s="74"/>
      <c r="K123" s="74"/>
      <c r="L123" s="74"/>
      <c r="M123" s="74"/>
      <c r="N123" s="74"/>
      <c r="O123" s="74"/>
    </row>
    <row r="124" spans="1:15" x14ac:dyDescent="0.25">
      <c r="A124" s="26">
        <v>1</v>
      </c>
      <c r="B124" s="96"/>
      <c r="C124" s="95"/>
      <c r="D124" s="96"/>
      <c r="E124" s="96"/>
      <c r="F124" s="93"/>
      <c r="G124" s="60"/>
      <c r="I124" s="74"/>
      <c r="J124" s="74"/>
      <c r="K124" s="74"/>
      <c r="L124" s="74"/>
      <c r="M124" s="74"/>
      <c r="N124" s="74"/>
      <c r="O124" s="74"/>
    </row>
    <row r="125" spans="1:15" x14ac:dyDescent="0.25">
      <c r="A125" s="26">
        <v>5</v>
      </c>
      <c r="B125" s="96"/>
      <c r="C125" s="95"/>
      <c r="D125" s="96"/>
      <c r="E125" s="96"/>
      <c r="F125" s="93"/>
      <c r="G125" s="60"/>
      <c r="I125" s="74"/>
      <c r="J125" s="74"/>
      <c r="K125" s="74"/>
      <c r="L125" s="74"/>
      <c r="M125" s="74"/>
      <c r="N125" s="74"/>
      <c r="O125" s="74"/>
    </row>
    <row r="126" spans="1:15" x14ac:dyDescent="0.25">
      <c r="A126" s="26">
        <v>10</v>
      </c>
      <c r="B126" s="96"/>
      <c r="C126" s="95"/>
      <c r="D126" s="96"/>
      <c r="E126" s="96"/>
      <c r="F126" s="93"/>
      <c r="G126" s="60"/>
      <c r="I126" s="74"/>
      <c r="J126" s="74"/>
      <c r="K126" s="74"/>
      <c r="L126" s="74"/>
      <c r="M126" s="74"/>
      <c r="N126" s="74"/>
      <c r="O126" s="74"/>
    </row>
    <row r="127" spans="1:15" x14ac:dyDescent="0.25">
      <c r="A127" s="26">
        <v>50</v>
      </c>
      <c r="B127" s="96"/>
      <c r="C127" s="95"/>
      <c r="D127" s="96"/>
      <c r="E127" s="96"/>
      <c r="F127" s="93"/>
      <c r="G127" s="60"/>
      <c r="I127" s="74"/>
      <c r="J127" s="74"/>
      <c r="K127" s="74"/>
      <c r="L127" s="74"/>
      <c r="M127" s="74"/>
      <c r="N127" s="74"/>
      <c r="O127" s="74"/>
    </row>
    <row r="128" spans="1:15" x14ac:dyDescent="0.25">
      <c r="F128" s="120"/>
      <c r="I128" s="74"/>
      <c r="J128" s="74"/>
      <c r="K128" s="74"/>
      <c r="L128" s="74"/>
      <c r="M128" s="74"/>
      <c r="N128" s="74"/>
      <c r="O128" s="74"/>
    </row>
    <row r="129" spans="1:15" x14ac:dyDescent="0.25">
      <c r="F129" s="120"/>
      <c r="I129" s="74"/>
      <c r="J129" s="74"/>
      <c r="K129" s="74"/>
      <c r="L129" s="74"/>
      <c r="M129" s="74"/>
      <c r="N129" s="74"/>
      <c r="O129" s="74"/>
    </row>
    <row r="130" spans="1:15" ht="36" customHeight="1" x14ac:dyDescent="0.3">
      <c r="A130" s="18" t="s">
        <v>100</v>
      </c>
      <c r="B130" s="1"/>
      <c r="C130" s="16"/>
    </row>
    <row r="131" spans="1:15" ht="18.75" x14ac:dyDescent="0.3">
      <c r="A131" s="18"/>
      <c r="B131" s="1"/>
      <c r="C131" s="16"/>
    </row>
    <row r="132" spans="1:15" ht="73.5" customHeight="1" x14ac:dyDescent="0.25">
      <c r="A132" s="229" t="s">
        <v>101</v>
      </c>
      <c r="B132" s="229"/>
      <c r="C132" s="229"/>
      <c r="D132" s="229"/>
      <c r="E132" s="229"/>
    </row>
    <row r="133" spans="1:15" ht="60.75" customHeight="1" x14ac:dyDescent="0.25">
      <c r="A133" s="226" t="s">
        <v>102</v>
      </c>
      <c r="B133" s="228"/>
      <c r="C133" s="228"/>
      <c r="D133" s="228"/>
      <c r="E133" s="228"/>
    </row>
    <row r="134" spans="1:15" ht="18.75" x14ac:dyDescent="0.3">
      <c r="A134" s="18"/>
      <c r="B134" s="1"/>
      <c r="C134" s="120"/>
      <c r="F134" s="16"/>
    </row>
    <row r="135" spans="1:15" x14ac:dyDescent="0.25">
      <c r="A135" t="s">
        <v>103</v>
      </c>
      <c r="B135" s="35" t="s">
        <v>104</v>
      </c>
      <c r="C135" s="21"/>
      <c r="D135" s="16"/>
      <c r="E135" s="51"/>
    </row>
    <row r="136" spans="1:15" x14ac:dyDescent="0.25">
      <c r="B136" s="36" t="s">
        <v>105</v>
      </c>
      <c r="C136" s="21"/>
      <c r="D136" s="16" t="s">
        <v>106</v>
      </c>
      <c r="E136" s="51"/>
    </row>
    <row r="137" spans="1:15" x14ac:dyDescent="0.25">
      <c r="B137" s="5"/>
      <c r="C137" s="120"/>
    </row>
    <row r="138" spans="1:15" x14ac:dyDescent="0.25">
      <c r="B138" s="5"/>
      <c r="C138" s="3"/>
    </row>
    <row r="139" spans="1:15" ht="18.75" x14ac:dyDescent="0.3">
      <c r="A139" s="18"/>
      <c r="B139" s="7"/>
    </row>
    <row r="140" spans="1:15" x14ac:dyDescent="0.25">
      <c r="A140" t="s">
        <v>107</v>
      </c>
      <c r="B140" s="35" t="s">
        <v>108</v>
      </c>
      <c r="C140" s="21"/>
      <c r="D140" s="16"/>
      <c r="E140" s="51"/>
    </row>
    <row r="141" spans="1:15" x14ac:dyDescent="0.25">
      <c r="B141" s="36" t="s">
        <v>109</v>
      </c>
      <c r="C141" s="21"/>
      <c r="D141" s="16" t="s">
        <v>106</v>
      </c>
      <c r="E141" s="51"/>
    </row>
    <row r="142" spans="1:15" x14ac:dyDescent="0.25">
      <c r="C142" s="3"/>
      <c r="D142" s="16"/>
      <c r="E142" s="51"/>
    </row>
    <row r="143" spans="1:15" x14ac:dyDescent="0.25">
      <c r="A143" s="1"/>
      <c r="B143" s="37"/>
      <c r="C143" s="3"/>
    </row>
    <row r="145" spans="1:13" ht="34.5" customHeight="1" x14ac:dyDescent="0.3">
      <c r="A145" s="18" t="s">
        <v>110</v>
      </c>
      <c r="B145" s="52"/>
      <c r="C145" s="19"/>
      <c r="D145" s="19"/>
      <c r="E145" s="19"/>
      <c r="F145" s="19"/>
      <c r="G145" s="19"/>
      <c r="H145" s="19"/>
      <c r="I145" s="19"/>
      <c r="J145" s="19"/>
      <c r="K145" s="19"/>
    </row>
    <row r="146" spans="1:13" ht="18.75" x14ac:dyDescent="0.3">
      <c r="A146" s="18"/>
      <c r="B146" s="52"/>
      <c r="C146" s="19"/>
      <c r="D146" s="19"/>
      <c r="E146" s="19"/>
      <c r="F146" s="19"/>
      <c r="G146" s="19"/>
      <c r="H146" s="19"/>
      <c r="I146" s="19"/>
      <c r="J146" s="19"/>
      <c r="K146" s="19"/>
    </row>
    <row r="147" spans="1:13" ht="51" customHeight="1" x14ac:dyDescent="0.25">
      <c r="A147" s="229" t="s">
        <v>111</v>
      </c>
      <c r="B147" s="228"/>
      <c r="C147" s="228"/>
      <c r="D147" s="228"/>
      <c r="E147" s="228"/>
      <c r="F147" s="19"/>
      <c r="G147" s="19"/>
      <c r="H147" s="19"/>
      <c r="I147" s="19"/>
      <c r="J147" s="19"/>
      <c r="K147" s="19"/>
    </row>
    <row r="148" spans="1:13" ht="19.5" thickBot="1" x14ac:dyDescent="0.35">
      <c r="A148" s="18"/>
      <c r="B148" s="52"/>
      <c r="C148" s="19"/>
      <c r="D148" s="19"/>
      <c r="E148" s="19"/>
      <c r="F148" s="19"/>
      <c r="G148" s="19"/>
      <c r="H148" s="19"/>
      <c r="I148" s="19"/>
      <c r="J148" s="19"/>
      <c r="K148" s="19"/>
    </row>
    <row r="149" spans="1:13" x14ac:dyDescent="0.25">
      <c r="A149" s="77"/>
      <c r="B149" s="235" t="s">
        <v>112</v>
      </c>
      <c r="C149" s="235"/>
      <c r="D149" s="235"/>
      <c r="E149" s="235"/>
      <c r="F149" s="235"/>
      <c r="G149" s="235"/>
      <c r="H149" s="235"/>
      <c r="I149" s="235"/>
      <c r="J149" s="235"/>
      <c r="K149" s="236"/>
    </row>
    <row r="150" spans="1:13" x14ac:dyDescent="0.25">
      <c r="A150" s="78"/>
      <c r="B150" s="214" t="s">
        <v>10</v>
      </c>
      <c r="C150" s="215" t="s">
        <v>11</v>
      </c>
      <c r="D150" s="215" t="s">
        <v>12</v>
      </c>
      <c r="E150" s="215" t="s">
        <v>13</v>
      </c>
      <c r="F150" s="215" t="s">
        <v>14</v>
      </c>
      <c r="G150" s="215" t="s">
        <v>15</v>
      </c>
      <c r="H150" s="215" t="s">
        <v>16</v>
      </c>
      <c r="I150" s="215" t="s">
        <v>17</v>
      </c>
      <c r="J150" s="215" t="s">
        <v>18</v>
      </c>
      <c r="K150" s="216" t="s">
        <v>19</v>
      </c>
      <c r="M150" s="73"/>
    </row>
    <row r="151" spans="1:13" x14ac:dyDescent="0.25">
      <c r="A151" s="79" t="s">
        <v>113</v>
      </c>
      <c r="B151" s="217">
        <v>2.2189610836957918</v>
      </c>
      <c r="C151" s="217">
        <v>2.2226574582979235</v>
      </c>
      <c r="D151" s="217">
        <v>2.2148139317031563</v>
      </c>
      <c r="E151" s="217">
        <v>2.1837102917583913</v>
      </c>
      <c r="F151" s="217">
        <v>2.2004792106851339</v>
      </c>
      <c r="G151" s="217">
        <v>2.2172481296118773</v>
      </c>
      <c r="H151" s="217">
        <v>2.2089538256266064</v>
      </c>
      <c r="I151" s="217">
        <v>2.3041580105010184</v>
      </c>
      <c r="J151" s="217">
        <v>2.2295994301116826</v>
      </c>
      <c r="K151" s="218">
        <v>2.2232885466446288</v>
      </c>
    </row>
    <row r="152" spans="1:13" x14ac:dyDescent="0.25">
      <c r="A152" s="80" t="s">
        <v>114</v>
      </c>
      <c r="B152" s="217">
        <v>2.1051173187491696</v>
      </c>
      <c r="C152" s="217">
        <v>2.107710095941874</v>
      </c>
      <c r="D152" s="217">
        <v>2.1032153098085882</v>
      </c>
      <c r="E152" s="217">
        <v>2.1028742949932528</v>
      </c>
      <c r="F152" s="217">
        <v>2.1169449783620502</v>
      </c>
      <c r="G152" s="217">
        <v>2.1113286110059319</v>
      </c>
      <c r="H152" s="217">
        <v>2.104999665805813</v>
      </c>
      <c r="I152" s="217">
        <v>2.1090328711664736</v>
      </c>
      <c r="J152" s="217">
        <v>2.1017351563931093</v>
      </c>
      <c r="K152" s="218">
        <v>2.116715655711976</v>
      </c>
    </row>
    <row r="153" spans="1:13" x14ac:dyDescent="0.25">
      <c r="A153" s="81" t="s">
        <v>115</v>
      </c>
      <c r="B153" s="217">
        <v>2.102489171703525</v>
      </c>
      <c r="C153" s="217">
        <v>2.0449260945354153</v>
      </c>
      <c r="D153" s="217">
        <v>1.9902466459902008</v>
      </c>
      <c r="E153" s="217">
        <v>2.0581684907174003</v>
      </c>
      <c r="F153" s="217">
        <v>1.927060591158881</v>
      </c>
      <c r="G153" s="224">
        <v>2.2149999999999999</v>
      </c>
      <c r="H153" s="217">
        <v>2.0091359824401058</v>
      </c>
      <c r="I153" s="217">
        <v>2.255665274149957</v>
      </c>
      <c r="J153" s="217">
        <v>1.9153636501780456</v>
      </c>
      <c r="K153" s="218">
        <v>2.3315127685300236</v>
      </c>
    </row>
    <row r="154" spans="1:13" ht="15.75" thickBot="1" x14ac:dyDescent="0.3">
      <c r="A154" s="82" t="s">
        <v>116</v>
      </c>
      <c r="B154" s="219">
        <v>1.9407602123679009</v>
      </c>
      <c r="C154" s="219">
        <v>1.9780774295719987</v>
      </c>
      <c r="D154" s="219">
        <v>1.9397991116043884</v>
      </c>
      <c r="E154" s="219">
        <v>1.9967130791707342</v>
      </c>
      <c r="F154" s="219">
        <v>1.9807282475321879</v>
      </c>
      <c r="G154" s="219">
        <v>1.9610408221122873</v>
      </c>
      <c r="H154" s="219">
        <v>1.9346027560631989</v>
      </c>
      <c r="I154" s="219">
        <v>1.8667640830775292</v>
      </c>
      <c r="J154" s="219">
        <v>1.8831575795655342</v>
      </c>
      <c r="K154" s="220">
        <v>1.8398645010039245</v>
      </c>
    </row>
    <row r="155" spans="1:13" x14ac:dyDescent="0.25">
      <c r="A155" s="100"/>
      <c r="B155" s="69"/>
      <c r="C155" s="69"/>
      <c r="D155" s="69"/>
      <c r="E155" s="69"/>
      <c r="F155" s="69"/>
      <c r="G155" s="69"/>
      <c r="H155" s="69"/>
      <c r="I155" s="69"/>
      <c r="J155" s="69"/>
      <c r="K155" s="69"/>
    </row>
    <row r="156" spans="1:13" x14ac:dyDescent="0.25">
      <c r="B156" s="69"/>
      <c r="C156" s="69"/>
      <c r="D156" s="69"/>
      <c r="E156" s="69"/>
      <c r="F156" s="69"/>
      <c r="G156" s="69"/>
      <c r="H156" s="69"/>
      <c r="I156" s="69"/>
      <c r="J156" s="69"/>
      <c r="K156" s="69"/>
    </row>
    <row r="157" spans="1:13" ht="33.75" customHeight="1" x14ac:dyDescent="0.3">
      <c r="A157" s="18" t="s">
        <v>117</v>
      </c>
      <c r="B157" s="69"/>
      <c r="C157" s="69"/>
      <c r="D157" s="69"/>
      <c r="E157" s="69"/>
      <c r="F157" s="69"/>
      <c r="G157" s="69"/>
      <c r="H157" s="69"/>
      <c r="I157" s="69"/>
      <c r="J157" s="69"/>
      <c r="K157" s="69"/>
    </row>
    <row r="158" spans="1:13" ht="54" customHeight="1" x14ac:dyDescent="0.25">
      <c r="A158" s="229" t="s">
        <v>118</v>
      </c>
      <c r="B158" s="228"/>
      <c r="C158" s="228"/>
      <c r="D158" s="228"/>
      <c r="E158" s="228"/>
    </row>
    <row r="159" spans="1:13" ht="44.25" customHeight="1" x14ac:dyDescent="0.25">
      <c r="A159" s="229" t="s">
        <v>119</v>
      </c>
      <c r="B159" s="228"/>
      <c r="C159" s="228"/>
      <c r="D159" s="228"/>
      <c r="E159" s="228"/>
    </row>
    <row r="160" spans="1:13" ht="105.75" customHeight="1" x14ac:dyDescent="0.25">
      <c r="A160" s="227" t="s">
        <v>120</v>
      </c>
      <c r="B160" s="227"/>
      <c r="C160" s="227"/>
      <c r="D160" s="227"/>
      <c r="E160" s="227"/>
    </row>
    <row r="161" spans="1:8" ht="18.75" x14ac:dyDescent="0.3">
      <c r="B161" s="7"/>
      <c r="C161" s="16"/>
      <c r="E161" s="2"/>
    </row>
    <row r="162" spans="1:8" ht="30.75" x14ac:dyDescent="0.3">
      <c r="A162" s="102"/>
      <c r="B162" s="103" t="s">
        <v>121</v>
      </c>
      <c r="C162" s="104" t="s">
        <v>122</v>
      </c>
      <c r="D162" s="13" t="s">
        <v>47</v>
      </c>
      <c r="E162" s="13" t="s">
        <v>48</v>
      </c>
      <c r="F162" s="2"/>
    </row>
    <row r="163" spans="1:8" x14ac:dyDescent="0.25">
      <c r="A163" s="100" t="s">
        <v>123</v>
      </c>
      <c r="B163" s="94"/>
      <c r="C163" s="94"/>
      <c r="D163" s="94"/>
      <c r="E163" s="129"/>
      <c r="F163" s="105"/>
      <c r="G163" s="106"/>
      <c r="H163" s="3"/>
    </row>
    <row r="164" spans="1:8" x14ac:dyDescent="0.25">
      <c r="A164" s="100" t="s">
        <v>124</v>
      </c>
      <c r="B164" s="94"/>
      <c r="C164" s="94"/>
      <c r="D164" s="94"/>
      <c r="E164" s="129"/>
      <c r="F164" s="107"/>
      <c r="G164" s="1"/>
      <c r="H164" s="3"/>
    </row>
    <row r="165" spans="1:8" x14ac:dyDescent="0.25">
      <c r="A165" s="100" t="s">
        <v>125</v>
      </c>
      <c r="B165" s="94"/>
      <c r="C165" s="94"/>
      <c r="D165" s="94"/>
      <c r="E165" s="129"/>
      <c r="F165" s="1"/>
      <c r="G165" s="1"/>
      <c r="H165" s="3"/>
    </row>
    <row r="166" spans="1:8" x14ac:dyDescent="0.25">
      <c r="A166" s="100" t="s">
        <v>126</v>
      </c>
      <c r="B166" s="94"/>
      <c r="C166" s="94"/>
      <c r="D166" s="94"/>
      <c r="E166" s="129"/>
      <c r="F166" s="1"/>
      <c r="G166" s="1"/>
      <c r="H166" s="3"/>
    </row>
    <row r="167" spans="1:8" ht="31.5" customHeight="1" x14ac:dyDescent="0.25">
      <c r="A167" s="38" t="s">
        <v>127</v>
      </c>
      <c r="B167" s="94"/>
      <c r="C167" s="94"/>
      <c r="D167" s="94"/>
      <c r="E167" s="129"/>
      <c r="F167" s="1"/>
      <c r="G167" s="1"/>
      <c r="H167" s="3"/>
    </row>
    <row r="168" spans="1:8" x14ac:dyDescent="0.25">
      <c r="B168" s="120"/>
      <c r="E168" s="5"/>
      <c r="F168" s="5"/>
      <c r="G168" s="3"/>
    </row>
    <row r="169" spans="1:8" x14ac:dyDescent="0.25">
      <c r="E169" s="5"/>
      <c r="F169" s="5"/>
      <c r="G169" s="3"/>
    </row>
    <row r="170" spans="1:8" ht="33.75" customHeight="1" x14ac:dyDescent="0.3">
      <c r="A170" s="18" t="s">
        <v>128</v>
      </c>
      <c r="E170" s="5"/>
      <c r="F170" s="5"/>
      <c r="G170" s="3"/>
    </row>
    <row r="172" spans="1:8" ht="47.25" customHeight="1" x14ac:dyDescent="0.25">
      <c r="A172" s="225" t="s">
        <v>129</v>
      </c>
      <c r="B172" s="225"/>
      <c r="C172" s="225"/>
      <c r="D172" s="225"/>
      <c r="E172" s="225"/>
    </row>
    <row r="173" spans="1:8" ht="52.5" customHeight="1" x14ac:dyDescent="0.25">
      <c r="A173" s="225" t="s">
        <v>130</v>
      </c>
      <c r="B173" s="225"/>
      <c r="C173" s="225"/>
      <c r="D173" s="225"/>
      <c r="E173" s="225"/>
    </row>
    <row r="174" spans="1:8" ht="42" customHeight="1" x14ac:dyDescent="0.25">
      <c r="A174" s="225" t="s">
        <v>131</v>
      </c>
      <c r="B174" s="225"/>
      <c r="C174" s="225"/>
      <c r="D174" s="225"/>
      <c r="E174" s="225"/>
    </row>
    <row r="175" spans="1:8" ht="15.75" thickBot="1" x14ac:dyDescent="0.3"/>
    <row r="176" spans="1:8" x14ac:dyDescent="0.25">
      <c r="A176" s="130" t="s">
        <v>132</v>
      </c>
      <c r="B176" s="8"/>
      <c r="C176" s="6" t="s">
        <v>133</v>
      </c>
      <c r="D176" s="9"/>
    </row>
    <row r="177" spans="1:10" x14ac:dyDescent="0.25">
      <c r="D177" s="7"/>
    </row>
    <row r="178" spans="1:10" x14ac:dyDescent="0.25">
      <c r="A178" s="39" t="s">
        <v>134</v>
      </c>
      <c r="B178" s="22"/>
      <c r="C178" s="120"/>
      <c r="D178" s="16"/>
    </row>
    <row r="179" spans="1:10" x14ac:dyDescent="0.25">
      <c r="A179" s="39" t="s">
        <v>135</v>
      </c>
      <c r="B179" s="22"/>
      <c r="D179" s="16"/>
    </row>
    <row r="180" spans="1:10" x14ac:dyDescent="0.25">
      <c r="A180" s="39" t="s">
        <v>136</v>
      </c>
      <c r="B180" s="22"/>
      <c r="D180" s="16"/>
    </row>
    <row r="181" spans="1:10" x14ac:dyDescent="0.25">
      <c r="A181" s="39" t="s">
        <v>137</v>
      </c>
      <c r="B181" s="22"/>
      <c r="D181" s="16"/>
      <c r="I181">
        <f>CRMcert+D176</f>
        <v>0</v>
      </c>
      <c r="J181">
        <f>CRMcert+B189</f>
        <v>0</v>
      </c>
    </row>
    <row r="182" spans="1:10" x14ac:dyDescent="0.25">
      <c r="I182">
        <f>CRMcert-D176</f>
        <v>0</v>
      </c>
      <c r="J182">
        <f>CRMcert-B189</f>
        <v>0</v>
      </c>
    </row>
    <row r="184" spans="1:10" ht="36" customHeight="1" x14ac:dyDescent="0.3">
      <c r="A184" s="18" t="s">
        <v>138</v>
      </c>
    </row>
    <row r="185" spans="1:10" ht="18.75" x14ac:dyDescent="0.3">
      <c r="A185" s="18"/>
    </row>
    <row r="186" spans="1:10" ht="81" customHeight="1" x14ac:dyDescent="0.25">
      <c r="A186" s="225" t="s">
        <v>139</v>
      </c>
      <c r="B186" s="225"/>
      <c r="C186" s="225"/>
      <c r="D186" s="225"/>
      <c r="E186" s="225"/>
    </row>
    <row r="187" spans="1:10" ht="115.5" customHeight="1" x14ac:dyDescent="0.25">
      <c r="A187" s="226" t="s">
        <v>140</v>
      </c>
      <c r="B187" s="227"/>
      <c r="C187" s="227"/>
      <c r="D187" s="101"/>
      <c r="E187" s="101"/>
    </row>
    <row r="188" spans="1:10" ht="30" customHeight="1" x14ac:dyDescent="0.25">
      <c r="A188" s="101"/>
      <c r="B188" s="120"/>
      <c r="C188" s="101"/>
      <c r="D188" s="101"/>
      <c r="E188" s="101"/>
    </row>
    <row r="189" spans="1:10" x14ac:dyDescent="0.25">
      <c r="A189" s="39" t="s">
        <v>141</v>
      </c>
      <c r="B189" s="10"/>
      <c r="C189" t="s">
        <v>142</v>
      </c>
    </row>
    <row r="190" spans="1:10" x14ac:dyDescent="0.25">
      <c r="A190" s="39" t="s">
        <v>143</v>
      </c>
      <c r="B190" s="10"/>
    </row>
    <row r="191" spans="1:10" x14ac:dyDescent="0.25">
      <c r="A191" s="131"/>
      <c r="D191" s="123" t="s">
        <v>144</v>
      </c>
      <c r="E191" s="16" t="s">
        <v>145</v>
      </c>
    </row>
    <row r="192" spans="1:10" x14ac:dyDescent="0.25">
      <c r="D192" s="123" t="s">
        <v>146</v>
      </c>
      <c r="E192" s="16"/>
    </row>
    <row r="193" spans="1:7" ht="15.75" customHeight="1" x14ac:dyDescent="0.25">
      <c r="A193" s="39" t="s">
        <v>147</v>
      </c>
      <c r="B193" s="54"/>
      <c r="C193" s="120"/>
      <c r="D193" s="123" t="s">
        <v>148</v>
      </c>
      <c r="E193" s="16" t="s">
        <v>149</v>
      </c>
    </row>
    <row r="194" spans="1:7" x14ac:dyDescent="0.25">
      <c r="A194" s="39" t="s">
        <v>150</v>
      </c>
      <c r="B194" s="54"/>
      <c r="C194" s="125"/>
    </row>
    <row r="195" spans="1:7" x14ac:dyDescent="0.25">
      <c r="A195" s="39" t="s">
        <v>151</v>
      </c>
      <c r="B195" s="54"/>
      <c r="D195" t="s">
        <v>39</v>
      </c>
    </row>
    <row r="196" spans="1:7" x14ac:dyDescent="0.25">
      <c r="A196" s="39" t="s">
        <v>151</v>
      </c>
      <c r="B196" s="54"/>
      <c r="D196" s="12" t="s">
        <v>80</v>
      </c>
      <c r="E196" s="4"/>
    </row>
    <row r="197" spans="1:7" x14ac:dyDescent="0.25">
      <c r="F197" s="16"/>
      <c r="G197" s="53"/>
    </row>
    <row r="198" spans="1:7" x14ac:dyDescent="0.25">
      <c r="D198" t="s">
        <v>77</v>
      </c>
      <c r="F198" s="16"/>
    </row>
    <row r="199" spans="1:7" x14ac:dyDescent="0.25">
      <c r="D199" s="12" t="s">
        <v>80</v>
      </c>
      <c r="E199" s="95"/>
      <c r="F199" s="120"/>
    </row>
    <row r="200" spans="1:7" ht="35.25" customHeight="1" x14ac:dyDescent="0.3">
      <c r="A200" s="18" t="s">
        <v>152</v>
      </c>
    </row>
    <row r="202" spans="1:7" ht="73.5" customHeight="1" x14ac:dyDescent="0.25">
      <c r="A202" s="225" t="s">
        <v>153</v>
      </c>
      <c r="B202" s="225"/>
      <c r="C202" s="225"/>
      <c r="D202" s="225"/>
      <c r="E202" s="225"/>
    </row>
  </sheetData>
  <mergeCells count="37">
    <mergeCell ref="A4:E4"/>
    <mergeCell ref="B17:K17"/>
    <mergeCell ref="B149:K149"/>
    <mergeCell ref="A10:E10"/>
    <mergeCell ref="A11:E11"/>
    <mergeCell ref="A12:E12"/>
    <mergeCell ref="A13:E13"/>
    <mergeCell ref="A31:E31"/>
    <mergeCell ref="B32:E32"/>
    <mergeCell ref="B33:E33"/>
    <mergeCell ref="B34:E34"/>
    <mergeCell ref="B35:E35"/>
    <mergeCell ref="A36:E36"/>
    <mergeCell ref="A47:E47"/>
    <mergeCell ref="A51:E51"/>
    <mergeCell ref="A65:E65"/>
    <mergeCell ref="A66:E66"/>
    <mergeCell ref="A72:E72"/>
    <mergeCell ref="A86:E86"/>
    <mergeCell ref="A96:E96"/>
    <mergeCell ref="A95:E95"/>
    <mergeCell ref="A106:E106"/>
    <mergeCell ref="A115:E115"/>
    <mergeCell ref="A116:E116"/>
    <mergeCell ref="A117:E117"/>
    <mergeCell ref="A132:E132"/>
    <mergeCell ref="A133:E133"/>
    <mergeCell ref="A147:E147"/>
    <mergeCell ref="A158:E158"/>
    <mergeCell ref="A159:E159"/>
    <mergeCell ref="A160:E160"/>
    <mergeCell ref="A172:E172"/>
    <mergeCell ref="A202:E202"/>
    <mergeCell ref="A173:E173"/>
    <mergeCell ref="A174:E174"/>
    <mergeCell ref="A186:E186"/>
    <mergeCell ref="A187:C187"/>
  </mergeCells>
  <pageMargins left="0.7" right="0.7" top="0.75" bottom="0.75" header="0.3" footer="0.3"/>
  <pageSetup paperSize="9" scale="34" fitToHeight="0" orientation="portrait" r:id="rId1"/>
  <drawing r:id="rId2"/>
  <extLst>
    <ext xmlns:x15="http://schemas.microsoft.com/office/spreadsheetml/2010/11/main" uri="{F7C9EE02-42E1-4005-9D12-6889AFFD525C}">
      <x15:webExtensions xmlns:xm="http://schemas.microsoft.com/office/excel/2006/main">
        <x15:webExtension appRef="{D935CEA0-3E9D-4936-80DB-C989F08A502F}">
          <xm:f>#REF!</xm:f>
        </x15:webExtension>
        <x15:webExtension appRef="{27521F09-2B01-4028-B04F-BE4E8FA893F0}">
          <xm:f>Walidacja!$B$55:$B$60</xm:f>
        </x15:webExtension>
        <x15:webExtension appRef="{1BA9D3B4-5703-45F3-90F3-0D5B86B2E7CE}">
          <xm:f>Walidacja!$A$55:$A$60</xm:f>
        </x15:webExtension>
        <x15:webExtension appRef="{E7FF81A7-9BC3-4715-B320-64E086E3D64E}">
          <xm:f>Walidacja!$B$206:$I$222</xm:f>
        </x15:webExtension>
        <x15:webExtension appRef="{5EEB0A3D-C7BC-404A-89A0-DA4E4390789A}">
          <xm:f>Walidacja!$A$151:$K$154</xm:f>
        </x15:webExtension>
        <x15:webExtension appRef="{7E24FFD1-5075-4FC6-BB48-71EE37D32494}">
          <xm:f>Walidacja!$B$151:$K$151</xm:f>
        </x15:webExtension>
        <x15:webExtension appRef="{7DD840EE-09E2-4727-9B6C-3F90182F6C99}">
          <xm:f>Walidacja!$B$154:$K$154</xm:f>
        </x15:webExtension>
      </x15:webExtens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1A2B44-DAA4-4F02-B923-E6FFEA680D6D}">
  <dimension ref="A1:M17"/>
  <sheetViews>
    <sheetView zoomScale="115" zoomScaleNormal="115" workbookViewId="0"/>
  </sheetViews>
  <sheetFormatPr defaultRowHeight="15" x14ac:dyDescent="0.25"/>
  <cols>
    <col min="2" max="2" width="12.42578125" customWidth="1"/>
    <col min="3" max="3" width="10.28515625" customWidth="1"/>
    <col min="5" max="5" width="10.140625" customWidth="1"/>
    <col min="6" max="6" width="10.85546875" customWidth="1"/>
    <col min="8" max="8" width="21.85546875" customWidth="1"/>
    <col min="9" max="9" width="14.42578125" customWidth="1"/>
    <col min="10" max="10" width="11.42578125" customWidth="1"/>
    <col min="11" max="11" width="11.5703125" customWidth="1"/>
  </cols>
  <sheetData>
    <row r="1" spans="1:13" x14ac:dyDescent="0.25">
      <c r="B1" s="109" t="s">
        <v>154</v>
      </c>
      <c r="C1" s="109" t="s">
        <v>155</v>
      </c>
      <c r="D1" s="109" t="s">
        <v>156</v>
      </c>
      <c r="J1" s="5" t="s">
        <v>155</v>
      </c>
      <c r="K1" s="5" t="s">
        <v>156</v>
      </c>
      <c r="M1" s="16" t="s">
        <v>157</v>
      </c>
    </row>
    <row r="2" spans="1:13" x14ac:dyDescent="0.25">
      <c r="B2" s="25">
        <v>0.1</v>
      </c>
      <c r="C2">
        <v>105.25546686771311</v>
      </c>
      <c r="D2">
        <v>109.50778772916873</v>
      </c>
      <c r="G2" s="1"/>
      <c r="H2" s="126" t="s">
        <v>158</v>
      </c>
      <c r="J2" s="108"/>
      <c r="K2" s="108"/>
      <c r="M2" s="123" t="s">
        <v>159</v>
      </c>
    </row>
    <row r="3" spans="1:13" x14ac:dyDescent="0.25">
      <c r="B3" s="26">
        <v>0.5</v>
      </c>
      <c r="C3">
        <v>702.21663389871412</v>
      </c>
      <c r="D3">
        <v>727.723950908451</v>
      </c>
      <c r="G3" s="1"/>
      <c r="H3" s="126" t="s">
        <v>160</v>
      </c>
      <c r="I3" s="1" t="s">
        <v>161</v>
      </c>
      <c r="J3" s="4"/>
      <c r="K3" s="4"/>
      <c r="M3" s="132" t="s">
        <v>162</v>
      </c>
    </row>
    <row r="4" spans="1:13" x14ac:dyDescent="0.25">
      <c r="B4" s="26">
        <v>1</v>
      </c>
      <c r="C4">
        <v>963.94345648750448</v>
      </c>
      <c r="D4">
        <v>1046.6151030896988</v>
      </c>
      <c r="G4" s="1"/>
      <c r="H4" s="126" t="s">
        <v>163</v>
      </c>
      <c r="I4" s="1" t="s">
        <v>164</v>
      </c>
      <c r="J4" s="4"/>
      <c r="M4" s="222" t="s">
        <v>273</v>
      </c>
    </row>
    <row r="5" spans="1:13" x14ac:dyDescent="0.25">
      <c r="B5" s="26">
        <v>5</v>
      </c>
      <c r="C5">
        <v>5069.4221855390979</v>
      </c>
      <c r="D5">
        <v>5535.9357621633335</v>
      </c>
      <c r="G5" s="1"/>
      <c r="H5" s="126"/>
    </row>
    <row r="6" spans="1:13" x14ac:dyDescent="0.25">
      <c r="B6" s="26">
        <v>10</v>
      </c>
      <c r="C6">
        <v>10502.433848849629</v>
      </c>
      <c r="D6">
        <v>11578.933318356714</v>
      </c>
      <c r="G6" s="1"/>
      <c r="H6" s="126" t="s">
        <v>165</v>
      </c>
      <c r="I6" s="1" t="s">
        <v>166</v>
      </c>
      <c r="J6" s="119"/>
      <c r="K6" s="119"/>
      <c r="M6" s="120" t="s">
        <v>167</v>
      </c>
    </row>
    <row r="7" spans="1:13" x14ac:dyDescent="0.25">
      <c r="B7" s="26">
        <v>50</v>
      </c>
      <c r="C7">
        <v>65302.428</v>
      </c>
      <c r="D7">
        <v>73373.80768501648</v>
      </c>
      <c r="G7" s="1"/>
      <c r="H7" s="126" t="s">
        <v>168</v>
      </c>
      <c r="I7" s="1" t="s">
        <v>169</v>
      </c>
      <c r="J7" s="94"/>
      <c r="K7" s="94"/>
      <c r="M7" s="120" t="s">
        <v>170</v>
      </c>
    </row>
    <row r="8" spans="1:13" x14ac:dyDescent="0.25">
      <c r="B8" s="123" t="s">
        <v>171</v>
      </c>
      <c r="G8" s="1"/>
      <c r="H8" s="126" t="s">
        <v>172</v>
      </c>
      <c r="J8" s="94"/>
      <c r="M8" s="120" t="s">
        <v>173</v>
      </c>
    </row>
    <row r="9" spans="1:13" x14ac:dyDescent="0.25">
      <c r="B9" t="s">
        <v>155</v>
      </c>
      <c r="E9" t="s">
        <v>156</v>
      </c>
      <c r="G9" s="1"/>
      <c r="H9" s="126" t="s">
        <v>174</v>
      </c>
      <c r="I9" s="1" t="s">
        <v>175</v>
      </c>
      <c r="J9" s="94"/>
      <c r="M9" s="120" t="s">
        <v>176</v>
      </c>
    </row>
    <row r="10" spans="1:13" x14ac:dyDescent="0.25">
      <c r="B10" s="110"/>
      <c r="C10" s="111"/>
      <c r="E10" s="110"/>
      <c r="F10" s="111"/>
      <c r="G10" s="1"/>
      <c r="H10" s="126" t="s">
        <v>177</v>
      </c>
      <c r="I10" s="1" t="s">
        <v>81</v>
      </c>
      <c r="J10" s="95"/>
      <c r="M10" s="120" t="s">
        <v>178</v>
      </c>
    </row>
    <row r="11" spans="1:13" x14ac:dyDescent="0.25">
      <c r="B11" s="112"/>
      <c r="C11" s="113"/>
      <c r="E11" s="112"/>
      <c r="F11" s="113"/>
      <c r="G11" s="1"/>
      <c r="H11" s="126" t="s">
        <v>179</v>
      </c>
      <c r="I11" s="1" t="s">
        <v>180</v>
      </c>
      <c r="J11" s="4"/>
      <c r="M11" s="120" t="s">
        <v>181</v>
      </c>
    </row>
    <row r="12" spans="1:13" x14ac:dyDescent="0.25">
      <c r="A12" s="133" t="s">
        <v>182</v>
      </c>
      <c r="B12" s="112"/>
      <c r="C12" s="114"/>
      <c r="D12" s="133" t="s">
        <v>182</v>
      </c>
      <c r="E12" s="112"/>
      <c r="F12" s="114"/>
      <c r="G12" s="1"/>
      <c r="H12" s="126" t="s">
        <v>183</v>
      </c>
      <c r="I12" s="1" t="s">
        <v>184</v>
      </c>
      <c r="J12" s="94"/>
      <c r="M12" s="132" t="s">
        <v>185</v>
      </c>
    </row>
    <row r="13" spans="1:13" x14ac:dyDescent="0.25">
      <c r="B13" s="115"/>
      <c r="C13" s="116"/>
      <c r="D13" t="s">
        <v>186</v>
      </c>
      <c r="E13" s="115"/>
      <c r="F13" s="116"/>
      <c r="G13" t="s">
        <v>186</v>
      </c>
      <c r="J13" s="16" t="s">
        <v>187</v>
      </c>
    </row>
    <row r="14" spans="1:13" x14ac:dyDescent="0.25">
      <c r="B14" s="117"/>
      <c r="C14" s="118"/>
      <c r="E14" s="117"/>
      <c r="F14" s="118"/>
    </row>
    <row r="15" spans="1:13" x14ac:dyDescent="0.25">
      <c r="I15" t="s">
        <v>188</v>
      </c>
      <c r="K15" s="120" t="s">
        <v>189</v>
      </c>
    </row>
    <row r="16" spans="1:13" x14ac:dyDescent="0.25">
      <c r="I16" t="s">
        <v>190</v>
      </c>
      <c r="K16" s="132" t="s">
        <v>191</v>
      </c>
    </row>
    <row r="17" spans="9:11" x14ac:dyDescent="0.25">
      <c r="I17" t="s">
        <v>192</v>
      </c>
      <c r="K17" s="123" t="s">
        <v>193</v>
      </c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FD5E0-4426-4696-B927-21374D2008B1}">
  <dimension ref="A1:M199"/>
  <sheetViews>
    <sheetView zoomScale="115" zoomScaleNormal="115" workbookViewId="0"/>
  </sheetViews>
  <sheetFormatPr defaultRowHeight="15" x14ac:dyDescent="0.25"/>
  <cols>
    <col min="2" max="2" width="7.5703125" customWidth="1"/>
    <col min="5" max="5" width="35.5703125" customWidth="1"/>
    <col min="6" max="6" width="14.7109375" bestFit="1" customWidth="1"/>
    <col min="7" max="7" width="15.140625" customWidth="1"/>
    <col min="8" max="8" width="12.5703125" bestFit="1" customWidth="1"/>
  </cols>
  <sheetData>
    <row r="1" spans="1:8" x14ac:dyDescent="0.25">
      <c r="A1" s="1" t="s">
        <v>194</v>
      </c>
      <c r="B1" s="75" t="s">
        <v>195</v>
      </c>
    </row>
    <row r="2" spans="1:8" x14ac:dyDescent="0.25">
      <c r="A2">
        <v>0</v>
      </c>
      <c r="B2">
        <v>1113.40151061916</v>
      </c>
      <c r="C2" s="19">
        <f>$F$17</f>
        <v>0</v>
      </c>
      <c r="D2" s="19"/>
      <c r="F2" s="19"/>
    </row>
    <row r="3" spans="1:8" x14ac:dyDescent="0.25">
      <c r="A3">
        <v>1</v>
      </c>
      <c r="B3">
        <v>1013.38981292557</v>
      </c>
      <c r="C3" s="19">
        <f t="shared" ref="C3:C66" si="0">$F$17</f>
        <v>0</v>
      </c>
      <c r="F3" s="19"/>
    </row>
    <row r="4" spans="1:8" x14ac:dyDescent="0.25">
      <c r="A4">
        <v>2</v>
      </c>
      <c r="B4">
        <v>1130.0702338650301</v>
      </c>
      <c r="C4" s="19">
        <f t="shared" si="0"/>
        <v>0</v>
      </c>
      <c r="E4" s="1" t="s">
        <v>196</v>
      </c>
    </row>
    <row r="5" spans="1:8" x14ac:dyDescent="0.25">
      <c r="A5">
        <v>3</v>
      </c>
      <c r="B5">
        <v>1203.41297921567</v>
      </c>
      <c r="C5" s="19">
        <f t="shared" si="0"/>
        <v>0</v>
      </c>
      <c r="E5" s="126" t="s">
        <v>197</v>
      </c>
    </row>
    <row r="6" spans="1:8" x14ac:dyDescent="0.25">
      <c r="A6">
        <v>4</v>
      </c>
      <c r="B6">
        <v>1046.7269232465501</v>
      </c>
      <c r="C6" s="19">
        <f t="shared" si="0"/>
        <v>0</v>
      </c>
      <c r="E6" s="126" t="s">
        <v>198</v>
      </c>
    </row>
    <row r="7" spans="1:8" x14ac:dyDescent="0.25">
      <c r="A7">
        <v>5</v>
      </c>
      <c r="B7">
        <v>1060.0618016030301</v>
      </c>
      <c r="C7" s="19">
        <f t="shared" si="0"/>
        <v>0</v>
      </c>
      <c r="E7" s="126" t="s">
        <v>199</v>
      </c>
    </row>
    <row r="8" spans="1:8" x14ac:dyDescent="0.25">
      <c r="A8">
        <v>6</v>
      </c>
      <c r="B8">
        <v>1006.7224055305199</v>
      </c>
      <c r="C8" s="19">
        <f t="shared" si="0"/>
        <v>0</v>
      </c>
      <c r="E8" s="126" t="s">
        <v>200</v>
      </c>
    </row>
    <row r="9" spans="1:8" x14ac:dyDescent="0.25">
      <c r="A9">
        <v>7</v>
      </c>
      <c r="B9">
        <v>1056.7280801802599</v>
      </c>
      <c r="C9" s="19">
        <f t="shared" si="0"/>
        <v>0</v>
      </c>
      <c r="E9" s="126" t="s">
        <v>201</v>
      </c>
    </row>
    <row r="10" spans="1:8" x14ac:dyDescent="0.25">
      <c r="A10">
        <v>8</v>
      </c>
      <c r="B10">
        <v>1110.06776963734</v>
      </c>
      <c r="C10" s="19">
        <f t="shared" si="0"/>
        <v>0</v>
      </c>
      <c r="E10" s="126" t="s">
        <v>202</v>
      </c>
    </row>
    <row r="11" spans="1:8" x14ac:dyDescent="0.25">
      <c r="A11">
        <v>9</v>
      </c>
      <c r="B11">
        <v>1073.3966995184901</v>
      </c>
      <c r="C11" s="19">
        <f t="shared" si="0"/>
        <v>0</v>
      </c>
      <c r="E11" s="126" t="s">
        <v>203</v>
      </c>
    </row>
    <row r="12" spans="1:8" x14ac:dyDescent="0.25">
      <c r="A12">
        <v>10</v>
      </c>
      <c r="B12">
        <v>1096.7328179344699</v>
      </c>
      <c r="C12" s="19">
        <f t="shared" si="0"/>
        <v>0</v>
      </c>
      <c r="E12" s="126" t="s">
        <v>204</v>
      </c>
    </row>
    <row r="13" spans="1:8" x14ac:dyDescent="0.25">
      <c r="A13">
        <v>11</v>
      </c>
      <c r="B13">
        <v>1170.0752943451901</v>
      </c>
      <c r="C13" s="19">
        <f t="shared" si="0"/>
        <v>0</v>
      </c>
    </row>
    <row r="14" spans="1:8" x14ac:dyDescent="0.25">
      <c r="A14">
        <v>12</v>
      </c>
      <c r="B14">
        <v>1013.38981292557</v>
      </c>
      <c r="C14" s="19">
        <f t="shared" si="0"/>
        <v>0</v>
      </c>
    </row>
    <row r="15" spans="1:8" x14ac:dyDescent="0.25">
      <c r="A15">
        <v>13</v>
      </c>
      <c r="B15">
        <v>1036.7257773147401</v>
      </c>
      <c r="C15" s="19">
        <f t="shared" si="0"/>
        <v>0</v>
      </c>
      <c r="E15" s="39" t="s">
        <v>205</v>
      </c>
      <c r="F15" s="141"/>
      <c r="H15" s="120"/>
    </row>
    <row r="16" spans="1:8" x14ac:dyDescent="0.25">
      <c r="A16">
        <v>14</v>
      </c>
      <c r="B16">
        <v>1190.07789059794</v>
      </c>
      <c r="C16" s="19">
        <f t="shared" si="0"/>
        <v>0</v>
      </c>
      <c r="E16" s="39" t="s">
        <v>206</v>
      </c>
      <c r="F16" s="141"/>
      <c r="H16" s="120"/>
    </row>
    <row r="17" spans="1:13" x14ac:dyDescent="0.25">
      <c r="A17">
        <v>15</v>
      </c>
      <c r="B17">
        <v>1046.7269232465501</v>
      </c>
      <c r="C17" s="19">
        <f t="shared" si="0"/>
        <v>0</v>
      </c>
      <c r="E17" s="39" t="s">
        <v>207</v>
      </c>
      <c r="F17" s="141"/>
      <c r="G17" s="120"/>
    </row>
    <row r="18" spans="1:13" x14ac:dyDescent="0.25">
      <c r="A18">
        <v>16</v>
      </c>
      <c r="B18">
        <v>1133.40398218155</v>
      </c>
      <c r="C18" s="19">
        <f t="shared" si="0"/>
        <v>0</v>
      </c>
    </row>
    <row r="19" spans="1:13" x14ac:dyDescent="0.25">
      <c r="A19">
        <v>17</v>
      </c>
      <c r="B19">
        <v>1340.05949140291</v>
      </c>
      <c r="C19" s="19">
        <f t="shared" si="0"/>
        <v>0</v>
      </c>
    </row>
    <row r="20" spans="1:13" x14ac:dyDescent="0.25">
      <c r="A20">
        <v>18</v>
      </c>
      <c r="B20">
        <v>1486.74412149967</v>
      </c>
      <c r="C20" s="19">
        <f t="shared" si="0"/>
        <v>0</v>
      </c>
      <c r="E20" s="1" t="s">
        <v>208</v>
      </c>
    </row>
    <row r="21" spans="1:13" ht="18" x14ac:dyDescent="0.35">
      <c r="A21">
        <v>19</v>
      </c>
      <c r="B21">
        <v>1596.7328179344699</v>
      </c>
      <c r="C21" s="19">
        <f t="shared" si="0"/>
        <v>0</v>
      </c>
      <c r="E21" s="126" t="s">
        <v>209</v>
      </c>
    </row>
    <row r="22" spans="1:13" x14ac:dyDescent="0.25">
      <c r="A22">
        <v>20</v>
      </c>
      <c r="B22">
        <v>2186.7989301564303</v>
      </c>
      <c r="C22" s="19">
        <f t="shared" si="0"/>
        <v>0</v>
      </c>
      <c r="E22" s="126" t="s">
        <v>210</v>
      </c>
    </row>
    <row r="23" spans="1:13" x14ac:dyDescent="0.25">
      <c r="A23">
        <v>21</v>
      </c>
      <c r="B23">
        <v>2526.8523634206081</v>
      </c>
      <c r="C23" s="19">
        <f t="shared" si="0"/>
        <v>0</v>
      </c>
      <c r="E23" s="126" t="s">
        <v>211</v>
      </c>
    </row>
    <row r="24" spans="1:13" x14ac:dyDescent="0.25">
      <c r="A24">
        <v>22</v>
      </c>
      <c r="B24">
        <v>3300.3241537795102</v>
      </c>
      <c r="C24" s="19">
        <f t="shared" si="0"/>
        <v>0</v>
      </c>
    </row>
    <row r="25" spans="1:13" x14ac:dyDescent="0.25">
      <c r="A25">
        <v>23</v>
      </c>
      <c r="B25">
        <v>4960.7684334072401</v>
      </c>
      <c r="C25" s="19">
        <f t="shared" si="0"/>
        <v>0</v>
      </c>
    </row>
    <row r="26" spans="1:13" ht="18" x14ac:dyDescent="0.35">
      <c r="A26">
        <v>24</v>
      </c>
      <c r="B26">
        <v>7188.3251123035898</v>
      </c>
      <c r="C26" s="19">
        <f t="shared" si="0"/>
        <v>0</v>
      </c>
      <c r="F26" s="135" t="s">
        <v>212</v>
      </c>
      <c r="G26" s="136" t="s">
        <v>213</v>
      </c>
      <c r="H26" s="136" t="s">
        <v>214</v>
      </c>
      <c r="I26" s="137" t="s">
        <v>215</v>
      </c>
      <c r="J26" s="137" t="s">
        <v>216</v>
      </c>
      <c r="K26" s="137" t="s">
        <v>217</v>
      </c>
      <c r="L26" s="137" t="s">
        <v>217</v>
      </c>
    </row>
    <row r="27" spans="1:13" x14ac:dyDescent="0.25">
      <c r="A27">
        <v>25</v>
      </c>
      <c r="B27">
        <v>9562.7256647247304</v>
      </c>
      <c r="C27" s="19">
        <f t="shared" si="0"/>
        <v>0</v>
      </c>
      <c r="F27" s="138" t="s">
        <v>218</v>
      </c>
      <c r="G27" s="139"/>
      <c r="H27" s="139"/>
      <c r="I27" s="140"/>
      <c r="J27" s="134"/>
      <c r="K27" s="221" t="s">
        <v>219</v>
      </c>
      <c r="L27" s="134"/>
      <c r="M27" s="120"/>
    </row>
    <row r="28" spans="1:13" x14ac:dyDescent="0.25">
      <c r="A28">
        <v>26</v>
      </c>
      <c r="B28">
        <v>13144.99983113917</v>
      </c>
      <c r="C28" s="19">
        <f t="shared" si="0"/>
        <v>0</v>
      </c>
      <c r="F28" s="138" t="s">
        <v>220</v>
      </c>
      <c r="G28" s="139"/>
      <c r="H28" s="139"/>
      <c r="I28" s="140"/>
      <c r="J28" s="134"/>
      <c r="K28" s="221" t="s">
        <v>221</v>
      </c>
      <c r="L28" s="134"/>
    </row>
    <row r="29" spans="1:13" x14ac:dyDescent="0.25">
      <c r="A29">
        <v>27</v>
      </c>
      <c r="B29">
        <v>15013.05900276962</v>
      </c>
      <c r="C29" s="19">
        <f t="shared" si="0"/>
        <v>0</v>
      </c>
      <c r="F29" s="138" t="s">
        <v>222</v>
      </c>
      <c r="G29" s="139"/>
      <c r="H29" s="139"/>
      <c r="I29" s="140"/>
      <c r="J29" s="134"/>
      <c r="K29" s="221" t="s">
        <v>223</v>
      </c>
      <c r="L29" s="134"/>
    </row>
    <row r="30" spans="1:13" x14ac:dyDescent="0.25">
      <c r="A30">
        <v>28</v>
      </c>
      <c r="B30">
        <v>18262.621957646188</v>
      </c>
      <c r="C30" s="19">
        <f t="shared" si="0"/>
        <v>0</v>
      </c>
      <c r="F30" s="138" t="s">
        <v>224</v>
      </c>
      <c r="G30" s="139"/>
      <c r="H30" s="139"/>
      <c r="I30" s="140"/>
      <c r="J30" s="134"/>
      <c r="K30" s="7"/>
      <c r="L30" s="7"/>
    </row>
    <row r="31" spans="1:13" x14ac:dyDescent="0.25">
      <c r="A31">
        <v>29</v>
      </c>
      <c r="B31">
        <v>18636.23743884694</v>
      </c>
      <c r="C31" s="19">
        <f t="shared" si="0"/>
        <v>0</v>
      </c>
    </row>
    <row r="32" spans="1:13" x14ac:dyDescent="0.25">
      <c r="A32">
        <v>30</v>
      </c>
      <c r="B32">
        <v>19580.554657485707</v>
      </c>
      <c r="C32" s="19">
        <f t="shared" si="0"/>
        <v>0</v>
      </c>
    </row>
    <row r="33" spans="1:6" ht="18" x14ac:dyDescent="0.35">
      <c r="A33">
        <v>31</v>
      </c>
      <c r="B33">
        <v>18632.900862426839</v>
      </c>
      <c r="C33" s="19">
        <f t="shared" si="0"/>
        <v>0</v>
      </c>
      <c r="F33" s="223" t="s">
        <v>274</v>
      </c>
    </row>
    <row r="34" spans="1:6" ht="18" x14ac:dyDescent="0.35">
      <c r="A34">
        <v>32</v>
      </c>
      <c r="B34">
        <v>17021.383631889628</v>
      </c>
      <c r="C34" s="19">
        <f t="shared" si="0"/>
        <v>0</v>
      </c>
      <c r="F34" s="126" t="s">
        <v>225</v>
      </c>
    </row>
    <row r="35" spans="1:6" x14ac:dyDescent="0.25">
      <c r="A35">
        <v>33</v>
      </c>
      <c r="B35">
        <v>15736.91133930358</v>
      </c>
      <c r="C35" s="19">
        <f t="shared" si="0"/>
        <v>0</v>
      </c>
      <c r="F35" s="126" t="s">
        <v>226</v>
      </c>
    </row>
    <row r="36" spans="1:6" x14ac:dyDescent="0.25">
      <c r="A36">
        <v>34</v>
      </c>
      <c r="B36">
        <v>13128.19448593838</v>
      </c>
      <c r="C36" s="19">
        <f t="shared" si="0"/>
        <v>0</v>
      </c>
    </row>
    <row r="37" spans="1:6" x14ac:dyDescent="0.25">
      <c r="A37">
        <v>35</v>
      </c>
      <c r="B37">
        <v>11853.966122105969</v>
      </c>
      <c r="C37" s="19">
        <f t="shared" si="0"/>
        <v>0</v>
      </c>
    </row>
    <row r="38" spans="1:6" x14ac:dyDescent="0.25">
      <c r="A38">
        <v>36</v>
      </c>
      <c r="B38">
        <v>9492.5406064540202</v>
      </c>
      <c r="C38" s="19">
        <f t="shared" si="0"/>
        <v>0</v>
      </c>
      <c r="E38" s="1"/>
    </row>
    <row r="39" spans="1:6" x14ac:dyDescent="0.25">
      <c r="A39">
        <v>37</v>
      </c>
      <c r="B39">
        <v>8311.9702189549207</v>
      </c>
      <c r="C39" s="19">
        <f t="shared" si="0"/>
        <v>0</v>
      </c>
      <c r="E39" s="1"/>
    </row>
    <row r="40" spans="1:6" x14ac:dyDescent="0.25">
      <c r="A40">
        <v>38</v>
      </c>
      <c r="B40">
        <v>6564.5728765241502</v>
      </c>
      <c r="C40" s="19">
        <f t="shared" si="0"/>
        <v>0</v>
      </c>
    </row>
    <row r="41" spans="1:6" x14ac:dyDescent="0.25">
      <c r="A41">
        <v>39</v>
      </c>
      <c r="B41">
        <v>5864.2984672063303</v>
      </c>
      <c r="C41" s="19">
        <f t="shared" si="0"/>
        <v>0</v>
      </c>
    </row>
    <row r="42" spans="1:6" x14ac:dyDescent="0.25">
      <c r="A42">
        <v>40</v>
      </c>
      <c r="B42">
        <v>4090.0653494177</v>
      </c>
      <c r="C42" s="19">
        <f t="shared" si="0"/>
        <v>0</v>
      </c>
    </row>
    <row r="43" spans="1:6" x14ac:dyDescent="0.25">
      <c r="A43">
        <v>41</v>
      </c>
      <c r="B43">
        <v>3036.7257773147398</v>
      </c>
      <c r="C43" s="19">
        <f t="shared" si="0"/>
        <v>0</v>
      </c>
    </row>
    <row r="44" spans="1:6" x14ac:dyDescent="0.25">
      <c r="A44">
        <v>42</v>
      </c>
      <c r="B44">
        <v>2510.3465533416902</v>
      </c>
      <c r="C44" s="19">
        <f t="shared" si="0"/>
        <v>0</v>
      </c>
    </row>
    <row r="45" spans="1:6" x14ac:dyDescent="0.25">
      <c r="A45">
        <v>43</v>
      </c>
      <c r="B45">
        <v>2110.2448939199398</v>
      </c>
      <c r="C45" s="19">
        <f t="shared" si="0"/>
        <v>0</v>
      </c>
    </row>
    <row r="46" spans="1:6" x14ac:dyDescent="0.25">
      <c r="A46">
        <v>44</v>
      </c>
      <c r="B46">
        <v>1716.8287639158</v>
      </c>
      <c r="C46" s="19">
        <f t="shared" si="0"/>
        <v>0</v>
      </c>
    </row>
    <row r="47" spans="1:6" x14ac:dyDescent="0.25">
      <c r="A47">
        <v>45</v>
      </c>
      <c r="B47">
        <v>1833.51821308648</v>
      </c>
      <c r="C47" s="19">
        <f t="shared" si="0"/>
        <v>0</v>
      </c>
    </row>
    <row r="48" spans="1:6" x14ac:dyDescent="0.25">
      <c r="A48">
        <v>46</v>
      </c>
      <c r="B48">
        <v>2073.56978940832</v>
      </c>
      <c r="C48" s="19">
        <f t="shared" si="0"/>
        <v>0</v>
      </c>
    </row>
    <row r="49" spans="1:8" x14ac:dyDescent="0.25">
      <c r="A49">
        <v>47</v>
      </c>
      <c r="B49">
        <v>2893.7938323918602</v>
      </c>
      <c r="C49" s="19">
        <f t="shared" si="0"/>
        <v>0</v>
      </c>
    </row>
    <row r="50" spans="1:8" x14ac:dyDescent="0.25">
      <c r="A50">
        <v>48</v>
      </c>
      <c r="B50">
        <v>3277.2572830500299</v>
      </c>
      <c r="C50" s="19">
        <f t="shared" si="0"/>
        <v>0</v>
      </c>
    </row>
    <row r="51" spans="1:8" x14ac:dyDescent="0.25">
      <c r="A51">
        <v>49</v>
      </c>
      <c r="B51">
        <v>4040.8978875106</v>
      </c>
      <c r="C51" s="19">
        <f t="shared" si="0"/>
        <v>0</v>
      </c>
    </row>
    <row r="52" spans="1:8" x14ac:dyDescent="0.25">
      <c r="A52">
        <v>50</v>
      </c>
      <c r="B52">
        <v>4611.1691619410103</v>
      </c>
      <c r="C52" s="19">
        <f t="shared" si="0"/>
        <v>0</v>
      </c>
    </row>
    <row r="53" spans="1:8" x14ac:dyDescent="0.25">
      <c r="A53">
        <v>51</v>
      </c>
      <c r="B53">
        <v>5048.0678420306904</v>
      </c>
      <c r="C53" s="19">
        <f t="shared" si="0"/>
        <v>0</v>
      </c>
    </row>
    <row r="54" spans="1:8" x14ac:dyDescent="0.25">
      <c r="A54">
        <v>52</v>
      </c>
      <c r="B54">
        <v>5268.1926864815196</v>
      </c>
      <c r="C54" s="19">
        <f t="shared" si="0"/>
        <v>0</v>
      </c>
    </row>
    <row r="55" spans="1:8" x14ac:dyDescent="0.25">
      <c r="A55">
        <v>53</v>
      </c>
      <c r="B55">
        <v>5718.4646472595095</v>
      </c>
      <c r="C55" s="19">
        <f t="shared" si="0"/>
        <v>0</v>
      </c>
    </row>
    <row r="56" spans="1:8" x14ac:dyDescent="0.25">
      <c r="A56">
        <v>54</v>
      </c>
      <c r="B56">
        <v>5971.9608933593299</v>
      </c>
      <c r="C56" s="19">
        <f t="shared" si="0"/>
        <v>0</v>
      </c>
    </row>
    <row r="57" spans="1:8" x14ac:dyDescent="0.25">
      <c r="A57">
        <v>55</v>
      </c>
      <c r="B57">
        <v>5668.4333283873502</v>
      </c>
      <c r="C57" s="19">
        <f t="shared" si="0"/>
        <v>0</v>
      </c>
    </row>
    <row r="58" spans="1:8" x14ac:dyDescent="0.25">
      <c r="A58">
        <v>56</v>
      </c>
      <c r="B58">
        <v>5218.1638448431504</v>
      </c>
      <c r="C58" s="19">
        <f t="shared" si="0"/>
        <v>0</v>
      </c>
    </row>
    <row r="59" spans="1:8" x14ac:dyDescent="0.25">
      <c r="A59">
        <v>57</v>
      </c>
      <c r="B59">
        <v>4691.21009764469</v>
      </c>
      <c r="C59" s="19">
        <f t="shared" si="0"/>
        <v>0</v>
      </c>
    </row>
    <row r="60" spans="1:8" x14ac:dyDescent="0.25">
      <c r="A60">
        <v>58</v>
      </c>
      <c r="B60">
        <v>4667.8647519530005</v>
      </c>
      <c r="C60" s="19">
        <f t="shared" si="0"/>
        <v>0</v>
      </c>
    </row>
    <row r="61" spans="1:8" x14ac:dyDescent="0.25">
      <c r="A61">
        <v>59</v>
      </c>
      <c r="B61">
        <v>3957.52789069448</v>
      </c>
      <c r="C61" s="19">
        <f t="shared" si="0"/>
        <v>0</v>
      </c>
      <c r="F61" s="1"/>
      <c r="G61" s="1"/>
      <c r="H61" s="1"/>
    </row>
    <row r="62" spans="1:8" x14ac:dyDescent="0.25">
      <c r="A62">
        <v>60</v>
      </c>
      <c r="B62">
        <v>3797.4596395304002</v>
      </c>
      <c r="C62" s="19">
        <f t="shared" si="0"/>
        <v>0</v>
      </c>
      <c r="E62" s="1"/>
    </row>
    <row r="63" spans="1:8" x14ac:dyDescent="0.25">
      <c r="A63">
        <v>61</v>
      </c>
      <c r="B63">
        <v>3233.90843004914</v>
      </c>
      <c r="C63" s="19">
        <f t="shared" si="0"/>
        <v>0</v>
      </c>
      <c r="E63" s="1"/>
    </row>
    <row r="64" spans="1:8" x14ac:dyDescent="0.25">
      <c r="A64">
        <v>62</v>
      </c>
      <c r="B64">
        <v>2880.4562642722599</v>
      </c>
      <c r="C64" s="19">
        <f t="shared" si="0"/>
        <v>0</v>
      </c>
      <c r="E64" s="1"/>
    </row>
    <row r="65" spans="1:6" x14ac:dyDescent="0.25">
      <c r="A65">
        <v>63</v>
      </c>
      <c r="B65">
        <v>2620.3775964116398</v>
      </c>
      <c r="C65" s="19">
        <f t="shared" si="0"/>
        <v>0</v>
      </c>
      <c r="E65" s="1"/>
    </row>
    <row r="66" spans="1:6" x14ac:dyDescent="0.25">
      <c r="A66">
        <v>64</v>
      </c>
      <c r="B66">
        <v>2326.9644405495801</v>
      </c>
      <c r="C66" s="19">
        <f t="shared" si="0"/>
        <v>0</v>
      </c>
      <c r="E66" s="1"/>
    </row>
    <row r="67" spans="1:6" x14ac:dyDescent="0.25">
      <c r="A67">
        <v>65</v>
      </c>
      <c r="B67">
        <v>2086.9061739319</v>
      </c>
      <c r="C67" s="19">
        <f t="shared" ref="C67:C130" si="1">$F$17</f>
        <v>0</v>
      </c>
      <c r="F67" s="1"/>
    </row>
    <row r="68" spans="1:6" x14ac:dyDescent="0.25">
      <c r="A68">
        <v>66</v>
      </c>
      <c r="B68">
        <v>1903.53260147116</v>
      </c>
      <c r="C68" s="19">
        <f t="shared" si="1"/>
        <v>0</v>
      </c>
      <c r="E68" s="1"/>
      <c r="F68" s="76"/>
    </row>
    <row r="69" spans="1:6" x14ac:dyDescent="0.25">
      <c r="A69">
        <v>67</v>
      </c>
      <c r="B69">
        <v>1866.8583307886299</v>
      </c>
      <c r="C69" s="19">
        <f t="shared" si="1"/>
        <v>0</v>
      </c>
      <c r="E69" s="1"/>
      <c r="F69" s="76"/>
    </row>
    <row r="70" spans="1:6" x14ac:dyDescent="0.25">
      <c r="A70">
        <v>68</v>
      </c>
      <c r="B70">
        <v>1690.1571001024499</v>
      </c>
      <c r="C70" s="19">
        <f t="shared" si="1"/>
        <v>0</v>
      </c>
      <c r="E70" s="1"/>
      <c r="F70" s="76"/>
    </row>
    <row r="71" spans="1:6" x14ac:dyDescent="0.25">
      <c r="A71">
        <v>69</v>
      </c>
      <c r="B71">
        <v>1670.15340359012</v>
      </c>
      <c r="C71" s="19">
        <f t="shared" si="1"/>
        <v>0</v>
      </c>
      <c r="E71" s="1"/>
    </row>
    <row r="72" spans="1:6" x14ac:dyDescent="0.25">
      <c r="A72">
        <v>70</v>
      </c>
      <c r="B72">
        <v>1536.7965515885601</v>
      </c>
      <c r="C72" s="19">
        <f t="shared" si="1"/>
        <v>0</v>
      </c>
    </row>
    <row r="73" spans="1:6" x14ac:dyDescent="0.25">
      <c r="A73">
        <v>71</v>
      </c>
      <c r="B73">
        <v>1550.1321487656801</v>
      </c>
      <c r="C73" s="19">
        <f t="shared" si="1"/>
        <v>0</v>
      </c>
    </row>
    <row r="74" spans="1:6" x14ac:dyDescent="0.25">
      <c r="A74">
        <v>72</v>
      </c>
      <c r="B74">
        <v>1390.1062736246199</v>
      </c>
      <c r="C74" s="19">
        <f t="shared" si="1"/>
        <v>0</v>
      </c>
    </row>
    <row r="75" spans="1:6" x14ac:dyDescent="0.25">
      <c r="A75">
        <v>73</v>
      </c>
      <c r="B75">
        <v>1366.7694021667301</v>
      </c>
      <c r="C75" s="19">
        <f t="shared" si="1"/>
        <v>0</v>
      </c>
    </row>
    <row r="76" spans="1:6" x14ac:dyDescent="0.25">
      <c r="A76">
        <v>74</v>
      </c>
      <c r="B76">
        <v>1366.7694021667301</v>
      </c>
      <c r="C76" s="19">
        <f t="shared" si="1"/>
        <v>0</v>
      </c>
    </row>
    <row r="77" spans="1:6" x14ac:dyDescent="0.25">
      <c r="A77">
        <v>75</v>
      </c>
      <c r="B77">
        <v>1403.4416556384499</v>
      </c>
      <c r="C77" s="19">
        <f t="shared" si="1"/>
        <v>0</v>
      </c>
    </row>
    <row r="78" spans="1:6" x14ac:dyDescent="0.25">
      <c r="A78">
        <v>76</v>
      </c>
      <c r="B78">
        <v>1046.7269232465501</v>
      </c>
      <c r="C78" s="19">
        <f t="shared" si="1"/>
        <v>0</v>
      </c>
    </row>
    <row r="79" spans="1:6" x14ac:dyDescent="0.25">
      <c r="A79">
        <v>77</v>
      </c>
      <c r="B79">
        <v>1153.40649775217</v>
      </c>
      <c r="C79" s="19">
        <f t="shared" si="1"/>
        <v>0</v>
      </c>
    </row>
    <row r="80" spans="1:6" x14ac:dyDescent="0.25">
      <c r="A80">
        <v>78</v>
      </c>
      <c r="B80">
        <v>1203.41297921567</v>
      </c>
      <c r="C80" s="19">
        <f t="shared" si="1"/>
        <v>0</v>
      </c>
    </row>
    <row r="81" spans="1:3" x14ac:dyDescent="0.25">
      <c r="A81">
        <v>79</v>
      </c>
      <c r="B81">
        <v>1060.0618016030301</v>
      </c>
      <c r="C81" s="19">
        <f t="shared" si="1"/>
        <v>0</v>
      </c>
    </row>
    <row r="82" spans="1:3" x14ac:dyDescent="0.25">
      <c r="A82">
        <v>80</v>
      </c>
      <c r="B82">
        <v>1076.7304270534601</v>
      </c>
      <c r="C82" s="19">
        <f t="shared" si="1"/>
        <v>0</v>
      </c>
    </row>
    <row r="83" spans="1:3" x14ac:dyDescent="0.25">
      <c r="A83">
        <v>81</v>
      </c>
      <c r="B83">
        <v>1176.7428215396001</v>
      </c>
      <c r="C83" s="19">
        <f t="shared" si="1"/>
        <v>0</v>
      </c>
    </row>
    <row r="84" spans="1:3" x14ac:dyDescent="0.25">
      <c r="A84">
        <v>82</v>
      </c>
      <c r="B84">
        <v>1136.7377317205301</v>
      </c>
      <c r="C84" s="19">
        <f t="shared" si="1"/>
        <v>0</v>
      </c>
    </row>
    <row r="85" spans="1:3" x14ac:dyDescent="0.25">
      <c r="A85">
        <v>83</v>
      </c>
      <c r="B85">
        <v>1016.72351845674</v>
      </c>
      <c r="C85" s="19">
        <f t="shared" si="1"/>
        <v>0</v>
      </c>
    </row>
    <row r="86" spans="1:3" x14ac:dyDescent="0.25">
      <c r="A86">
        <v>84</v>
      </c>
      <c r="B86">
        <v>1093.39908306486</v>
      </c>
      <c r="C86" s="19">
        <f t="shared" si="1"/>
        <v>0</v>
      </c>
    </row>
    <row r="87" spans="1:3" x14ac:dyDescent="0.25">
      <c r="A87">
        <v>85</v>
      </c>
      <c r="B87">
        <v>1043.3932067135099</v>
      </c>
      <c r="C87" s="19">
        <f t="shared" si="1"/>
        <v>0</v>
      </c>
    </row>
    <row r="88" spans="1:3" x14ac:dyDescent="0.25">
      <c r="A88">
        <v>86</v>
      </c>
      <c r="B88">
        <v>1176.7428215396001</v>
      </c>
      <c r="C88" s="19">
        <f t="shared" si="1"/>
        <v>0</v>
      </c>
    </row>
    <row r="89" spans="1:3" x14ac:dyDescent="0.25">
      <c r="A89">
        <v>87</v>
      </c>
      <c r="B89">
        <v>1090.0653494177</v>
      </c>
      <c r="C89" s="19">
        <f t="shared" si="1"/>
        <v>0</v>
      </c>
    </row>
    <row r="90" spans="1:3" x14ac:dyDescent="0.25">
      <c r="A90">
        <v>88</v>
      </c>
      <c r="B90">
        <v>1183.4103536238499</v>
      </c>
      <c r="C90" s="19">
        <f t="shared" si="1"/>
        <v>0</v>
      </c>
    </row>
    <row r="91" spans="1:3" x14ac:dyDescent="0.25">
      <c r="A91">
        <v>89</v>
      </c>
      <c r="B91">
        <v>1100.06655402652</v>
      </c>
      <c r="C91" s="19">
        <f t="shared" si="1"/>
        <v>0</v>
      </c>
    </row>
    <row r="92" spans="1:3" x14ac:dyDescent="0.25">
      <c r="A92">
        <v>90</v>
      </c>
      <c r="B92">
        <v>1000.05500302517</v>
      </c>
      <c r="C92" s="19">
        <f t="shared" si="1"/>
        <v>0</v>
      </c>
    </row>
    <row r="93" spans="1:3" x14ac:dyDescent="0.25">
      <c r="A93">
        <v>91</v>
      </c>
      <c r="B93">
        <v>1200.0792052275499</v>
      </c>
      <c r="C93" s="19">
        <f t="shared" si="1"/>
        <v>0</v>
      </c>
    </row>
    <row r="94" spans="1:3" x14ac:dyDescent="0.25">
      <c r="A94">
        <v>92</v>
      </c>
      <c r="B94">
        <v>1176.7428215396001</v>
      </c>
      <c r="C94" s="19">
        <f t="shared" si="1"/>
        <v>0</v>
      </c>
    </row>
    <row r="95" spans="1:3" x14ac:dyDescent="0.25">
      <c r="A95">
        <v>93</v>
      </c>
      <c r="B95">
        <v>1156.74025462587</v>
      </c>
      <c r="C95" s="19">
        <f t="shared" si="1"/>
        <v>0</v>
      </c>
    </row>
    <row r="96" spans="1:3" x14ac:dyDescent="0.25">
      <c r="A96">
        <v>94</v>
      </c>
      <c r="B96">
        <v>1030.05835280569</v>
      </c>
      <c r="C96" s="19">
        <f t="shared" si="1"/>
        <v>0</v>
      </c>
    </row>
    <row r="97" spans="1:5" x14ac:dyDescent="0.25">
      <c r="A97">
        <v>95</v>
      </c>
      <c r="B97">
        <v>1073.3966995184901</v>
      </c>
      <c r="C97" s="19">
        <f t="shared" si="1"/>
        <v>0</v>
      </c>
    </row>
    <row r="98" spans="1:5" x14ac:dyDescent="0.25">
      <c r="A98">
        <v>96</v>
      </c>
      <c r="B98">
        <v>1183.4103536238499</v>
      </c>
      <c r="C98" s="19">
        <f t="shared" si="1"/>
        <v>0</v>
      </c>
    </row>
    <row r="99" spans="1:5" x14ac:dyDescent="0.25">
      <c r="A99">
        <v>97</v>
      </c>
      <c r="B99">
        <v>1070.0629732059699</v>
      </c>
      <c r="C99" s="19">
        <f t="shared" si="1"/>
        <v>0</v>
      </c>
    </row>
    <row r="100" spans="1:5" x14ac:dyDescent="0.25">
      <c r="A100">
        <v>98</v>
      </c>
      <c r="B100">
        <v>1190.07789059794</v>
      </c>
      <c r="C100" s="19">
        <f t="shared" si="1"/>
        <v>0</v>
      </c>
    </row>
    <row r="101" spans="1:5" x14ac:dyDescent="0.25">
      <c r="A101">
        <v>99</v>
      </c>
      <c r="B101">
        <v>880.04259406155302</v>
      </c>
      <c r="C101" s="19">
        <f t="shared" si="1"/>
        <v>0</v>
      </c>
    </row>
    <row r="102" spans="1:5" x14ac:dyDescent="0.25">
      <c r="A102">
        <v>100</v>
      </c>
      <c r="B102">
        <v>1076.7304270534601</v>
      </c>
      <c r="C102" s="19">
        <f t="shared" si="1"/>
        <v>0</v>
      </c>
    </row>
    <row r="103" spans="1:5" x14ac:dyDescent="0.25">
      <c r="A103">
        <v>101</v>
      </c>
      <c r="B103">
        <v>1043.3932067135099</v>
      </c>
      <c r="C103" s="19">
        <f t="shared" si="1"/>
        <v>0</v>
      </c>
    </row>
    <row r="104" spans="1:5" x14ac:dyDescent="0.25">
      <c r="A104">
        <v>102</v>
      </c>
      <c r="B104">
        <v>1010.05610861683</v>
      </c>
      <c r="C104" s="19">
        <f t="shared" si="1"/>
        <v>0</v>
      </c>
    </row>
    <row r="105" spans="1:5" x14ac:dyDescent="0.25">
      <c r="A105">
        <v>103</v>
      </c>
      <c r="B105">
        <v>960.05069067646798</v>
      </c>
      <c r="C105" s="19">
        <f t="shared" si="1"/>
        <v>0</v>
      </c>
    </row>
    <row r="106" spans="1:5" x14ac:dyDescent="0.25">
      <c r="A106">
        <v>104</v>
      </c>
      <c r="B106">
        <v>1176.7428215396001</v>
      </c>
      <c r="C106" s="19">
        <f t="shared" si="1"/>
        <v>0</v>
      </c>
    </row>
    <row r="107" spans="1:5" x14ac:dyDescent="0.25">
      <c r="A107">
        <v>105</v>
      </c>
      <c r="B107">
        <v>1566.80167274414</v>
      </c>
      <c r="C107" s="19">
        <f t="shared" si="1"/>
        <v>0</v>
      </c>
    </row>
    <row r="108" spans="1:5" x14ac:dyDescent="0.25">
      <c r="A108">
        <v>106</v>
      </c>
      <c r="B108">
        <v>2123.5813322399099</v>
      </c>
      <c r="C108" s="19">
        <f t="shared" si="1"/>
        <v>0</v>
      </c>
    </row>
    <row r="109" spans="1:5" x14ac:dyDescent="0.25">
      <c r="A109">
        <v>107</v>
      </c>
      <c r="B109">
        <v>3393.9667606631001</v>
      </c>
      <c r="C109" s="19">
        <f t="shared" si="1"/>
        <v>0</v>
      </c>
      <c r="E109" s="66"/>
    </row>
    <row r="110" spans="1:5" x14ac:dyDescent="0.25">
      <c r="A110">
        <v>108</v>
      </c>
      <c r="B110">
        <v>5064.7437800636799</v>
      </c>
      <c r="C110" s="19">
        <f t="shared" si="1"/>
        <v>0</v>
      </c>
      <c r="E110" s="66"/>
    </row>
    <row r="111" spans="1:5" x14ac:dyDescent="0.25">
      <c r="A111">
        <v>109</v>
      </c>
      <c r="B111">
        <v>6168.7589040616303</v>
      </c>
      <c r="C111" s="19">
        <f t="shared" si="1"/>
        <v>0</v>
      </c>
      <c r="E111" s="66"/>
    </row>
    <row r="112" spans="1:5" x14ac:dyDescent="0.25">
      <c r="A112">
        <v>110</v>
      </c>
      <c r="B112">
        <v>8080.2560510754902</v>
      </c>
      <c r="C112" s="19">
        <f t="shared" si="1"/>
        <v>0</v>
      </c>
      <c r="E112" s="66"/>
    </row>
    <row r="113" spans="1:5" x14ac:dyDescent="0.25">
      <c r="A113">
        <v>111</v>
      </c>
      <c r="B113">
        <v>8844.3000987079904</v>
      </c>
      <c r="C113" s="19">
        <f t="shared" si="1"/>
        <v>0</v>
      </c>
      <c r="E113" s="66"/>
    </row>
    <row r="114" spans="1:5" x14ac:dyDescent="0.25">
      <c r="A114">
        <v>112</v>
      </c>
      <c r="B114">
        <v>10182.3659065707</v>
      </c>
      <c r="C114" s="19">
        <f t="shared" si="1"/>
        <v>0</v>
      </c>
      <c r="E114" s="66"/>
    </row>
    <row r="115" spans="1:5" x14ac:dyDescent="0.25">
      <c r="A115">
        <v>113</v>
      </c>
      <c r="B115">
        <v>9791.9373401389494</v>
      </c>
      <c r="C115" s="19">
        <f t="shared" si="1"/>
        <v>0</v>
      </c>
      <c r="E115" s="66"/>
    </row>
    <row r="116" spans="1:5" x14ac:dyDescent="0.25">
      <c r="A116">
        <v>114</v>
      </c>
      <c r="B116">
        <v>9398.1887509150092</v>
      </c>
      <c r="C116" s="19">
        <f t="shared" si="1"/>
        <v>0</v>
      </c>
      <c r="E116" s="66"/>
    </row>
    <row r="117" spans="1:5" x14ac:dyDescent="0.25">
      <c r="A117">
        <v>115</v>
      </c>
      <c r="B117">
        <v>8840.9635222878896</v>
      </c>
      <c r="C117" s="19">
        <f t="shared" si="1"/>
        <v>0</v>
      </c>
      <c r="E117" s="66"/>
    </row>
    <row r="118" spans="1:5" x14ac:dyDescent="0.25">
      <c r="A118">
        <v>116</v>
      </c>
      <c r="B118">
        <v>7623.19488097462</v>
      </c>
      <c r="C118" s="19">
        <f t="shared" si="1"/>
        <v>0</v>
      </c>
      <c r="E118" s="66"/>
    </row>
    <row r="119" spans="1:5" x14ac:dyDescent="0.25">
      <c r="A119">
        <v>117</v>
      </c>
      <c r="B119">
        <v>6895.9478170156899</v>
      </c>
      <c r="C119" s="19">
        <f t="shared" si="1"/>
        <v>0</v>
      </c>
      <c r="E119" s="66"/>
    </row>
    <row r="120" spans="1:5" x14ac:dyDescent="0.25">
      <c r="A120">
        <v>118</v>
      </c>
      <c r="B120">
        <v>5504.9996049637602</v>
      </c>
      <c r="C120" s="19">
        <f t="shared" si="1"/>
        <v>0</v>
      </c>
      <c r="E120" s="66"/>
    </row>
    <row r="121" spans="1:5" x14ac:dyDescent="0.25">
      <c r="A121">
        <v>119</v>
      </c>
      <c r="B121">
        <v>4958.0183050902797</v>
      </c>
      <c r="C121" s="19">
        <f t="shared" si="1"/>
        <v>0</v>
      </c>
      <c r="E121" s="66"/>
    </row>
    <row r="122" spans="1:5" x14ac:dyDescent="0.25">
      <c r="A122">
        <v>120</v>
      </c>
      <c r="B122">
        <v>3987.54100149026</v>
      </c>
      <c r="C122" s="19">
        <f t="shared" si="1"/>
        <v>0</v>
      </c>
      <c r="E122" s="66"/>
    </row>
    <row r="123" spans="1:5" x14ac:dyDescent="0.25">
      <c r="A123">
        <v>121</v>
      </c>
      <c r="B123">
        <v>3353.9519138646401</v>
      </c>
      <c r="C123" s="19">
        <f t="shared" si="1"/>
        <v>0</v>
      </c>
      <c r="E123" s="66"/>
    </row>
    <row r="124" spans="1:5" x14ac:dyDescent="0.25">
      <c r="A124">
        <v>122</v>
      </c>
      <c r="B124">
        <v>2577.0318750338902</v>
      </c>
      <c r="C124" s="19">
        <f t="shared" si="1"/>
        <v>0</v>
      </c>
      <c r="E124" s="66"/>
    </row>
    <row r="125" spans="1:5" x14ac:dyDescent="0.25">
      <c r="A125">
        <v>123</v>
      </c>
      <c r="B125">
        <v>2510.3465533416902</v>
      </c>
      <c r="C125" s="19">
        <f t="shared" si="1"/>
        <v>0</v>
      </c>
      <c r="E125" s="66"/>
    </row>
    <row r="126" spans="1:5" x14ac:dyDescent="0.25">
      <c r="A126">
        <v>124</v>
      </c>
      <c r="B126">
        <v>2110.2448939199398</v>
      </c>
      <c r="C126" s="19">
        <f t="shared" si="1"/>
        <v>0</v>
      </c>
      <c r="E126" s="66"/>
    </row>
    <row r="127" spans="1:5" x14ac:dyDescent="0.25">
      <c r="A127">
        <v>125</v>
      </c>
      <c r="B127">
        <v>1716.8287639158</v>
      </c>
      <c r="C127" s="19">
        <f t="shared" si="1"/>
        <v>0</v>
      </c>
      <c r="E127" s="66"/>
    </row>
    <row r="128" spans="1:5" x14ac:dyDescent="0.25">
      <c r="A128">
        <v>126</v>
      </c>
      <c r="B128">
        <v>1646.8158132854901</v>
      </c>
      <c r="C128" s="19">
        <f t="shared" si="1"/>
        <v>0</v>
      </c>
      <c r="E128" s="66"/>
    </row>
    <row r="129" spans="1:6" x14ac:dyDescent="0.25">
      <c r="A129">
        <v>127</v>
      </c>
      <c r="B129">
        <v>1536.7965515885601</v>
      </c>
      <c r="C129" s="19">
        <f t="shared" si="1"/>
        <v>0</v>
      </c>
    </row>
    <row r="130" spans="1:6" x14ac:dyDescent="0.25">
      <c r="A130">
        <v>128</v>
      </c>
      <c r="B130">
        <v>1453.4495123976899</v>
      </c>
      <c r="C130" s="19">
        <f t="shared" si="1"/>
        <v>0</v>
      </c>
    </row>
    <row r="131" spans="1:6" x14ac:dyDescent="0.25">
      <c r="A131">
        <v>129</v>
      </c>
      <c r="B131">
        <v>1286.7577262217601</v>
      </c>
      <c r="C131" s="19">
        <f t="shared" ref="C131:C194" si="2">$F$17</f>
        <v>0</v>
      </c>
    </row>
    <row r="132" spans="1:6" x14ac:dyDescent="0.25">
      <c r="A132">
        <v>130</v>
      </c>
      <c r="B132">
        <v>1226.7494313616401</v>
      </c>
      <c r="C132" s="19">
        <f t="shared" si="2"/>
        <v>0</v>
      </c>
    </row>
    <row r="133" spans="1:6" x14ac:dyDescent="0.25">
      <c r="A133">
        <v>131</v>
      </c>
      <c r="B133">
        <v>1173.4090573311601</v>
      </c>
      <c r="C133" s="19">
        <f t="shared" si="2"/>
        <v>0</v>
      </c>
    </row>
    <row r="134" spans="1:6" x14ac:dyDescent="0.25">
      <c r="A134">
        <v>132</v>
      </c>
      <c r="B134">
        <v>1073.3966995184901</v>
      </c>
      <c r="C134" s="19">
        <f t="shared" si="2"/>
        <v>0</v>
      </c>
    </row>
    <row r="135" spans="1:6" x14ac:dyDescent="0.25">
      <c r="A135">
        <v>133</v>
      </c>
      <c r="B135">
        <v>1240.0845737679299</v>
      </c>
      <c r="C135" s="19">
        <f t="shared" si="2"/>
        <v>0</v>
      </c>
    </row>
    <row r="136" spans="1:6" x14ac:dyDescent="0.25">
      <c r="A136">
        <v>134</v>
      </c>
      <c r="B136">
        <v>1183.4103536238499</v>
      </c>
      <c r="C136" s="19">
        <f t="shared" si="2"/>
        <v>0</v>
      </c>
    </row>
    <row r="137" spans="1:6" x14ac:dyDescent="0.25">
      <c r="A137">
        <v>135</v>
      </c>
      <c r="B137">
        <v>1213.4143085148501</v>
      </c>
      <c r="C137" s="19">
        <f t="shared" si="2"/>
        <v>0</v>
      </c>
    </row>
    <row r="138" spans="1:6" x14ac:dyDescent="0.25">
      <c r="A138">
        <v>136</v>
      </c>
      <c r="B138">
        <v>1306.7605791936301</v>
      </c>
      <c r="C138" s="19">
        <f t="shared" si="2"/>
        <v>0</v>
      </c>
    </row>
    <row r="139" spans="1:6" x14ac:dyDescent="0.25">
      <c r="A139">
        <v>137</v>
      </c>
      <c r="B139">
        <v>1446.7817822704801</v>
      </c>
      <c r="C139" s="19">
        <f t="shared" si="2"/>
        <v>0</v>
      </c>
    </row>
    <row r="140" spans="1:6" x14ac:dyDescent="0.25">
      <c r="A140">
        <v>138</v>
      </c>
      <c r="B140">
        <v>1503.4576442228799</v>
      </c>
      <c r="C140" s="19">
        <f t="shared" si="2"/>
        <v>0</v>
      </c>
    </row>
    <row r="141" spans="1:6" x14ac:dyDescent="0.25">
      <c r="A141">
        <v>139</v>
      </c>
      <c r="B141">
        <v>1486.7882363848</v>
      </c>
      <c r="C141" s="19">
        <f t="shared" si="2"/>
        <v>0</v>
      </c>
    </row>
    <row r="142" spans="1:6" x14ac:dyDescent="0.25">
      <c r="A142">
        <v>140</v>
      </c>
      <c r="B142">
        <v>1833.51821308648</v>
      </c>
      <c r="C142" s="19">
        <f t="shared" si="2"/>
        <v>0</v>
      </c>
    </row>
    <row r="143" spans="1:6" x14ac:dyDescent="0.25">
      <c r="A143">
        <v>141</v>
      </c>
      <c r="B143">
        <v>2073.56978940832</v>
      </c>
      <c r="C143" s="19">
        <f t="shared" si="2"/>
        <v>0</v>
      </c>
      <c r="F143" s="66"/>
    </row>
    <row r="144" spans="1:6" x14ac:dyDescent="0.25">
      <c r="A144">
        <v>142</v>
      </c>
      <c r="B144">
        <v>2893.7938323918602</v>
      </c>
      <c r="C144" s="19">
        <f t="shared" si="2"/>
        <v>0</v>
      </c>
      <c r="F144" s="66"/>
    </row>
    <row r="145" spans="1:6" x14ac:dyDescent="0.25">
      <c r="A145">
        <v>143</v>
      </c>
      <c r="B145">
        <v>3277.2572830500299</v>
      </c>
      <c r="C145" s="19">
        <f t="shared" si="2"/>
        <v>0</v>
      </c>
      <c r="F145" s="66"/>
    </row>
    <row r="146" spans="1:6" x14ac:dyDescent="0.25">
      <c r="A146">
        <v>144</v>
      </c>
      <c r="B146">
        <v>4040.8978875106</v>
      </c>
      <c r="C146" s="19">
        <f t="shared" si="2"/>
        <v>0</v>
      </c>
      <c r="F146" s="66"/>
    </row>
    <row r="147" spans="1:6" x14ac:dyDescent="0.25">
      <c r="A147">
        <v>145</v>
      </c>
      <c r="B147">
        <v>4611.1691619410103</v>
      </c>
      <c r="C147" s="19">
        <f t="shared" si="2"/>
        <v>0</v>
      </c>
      <c r="F147" s="66"/>
    </row>
    <row r="148" spans="1:6" x14ac:dyDescent="0.25">
      <c r="A148">
        <v>146</v>
      </c>
      <c r="B148">
        <v>5048.0678420306904</v>
      </c>
      <c r="C148" s="19">
        <f t="shared" si="2"/>
        <v>0</v>
      </c>
      <c r="F148" s="66"/>
    </row>
    <row r="149" spans="1:6" x14ac:dyDescent="0.25">
      <c r="A149">
        <v>147</v>
      </c>
      <c r="B149">
        <v>5268.1926864815196</v>
      </c>
      <c r="C149" s="19">
        <f t="shared" si="2"/>
        <v>0</v>
      </c>
      <c r="F149" s="66"/>
    </row>
    <row r="150" spans="1:6" x14ac:dyDescent="0.25">
      <c r="A150">
        <v>148</v>
      </c>
      <c r="B150">
        <v>5718.4646472595095</v>
      </c>
      <c r="C150" s="19">
        <f t="shared" si="2"/>
        <v>0</v>
      </c>
      <c r="F150" s="66"/>
    </row>
    <row r="151" spans="1:6" x14ac:dyDescent="0.25">
      <c r="A151">
        <v>149</v>
      </c>
      <c r="B151">
        <v>5971.9608933593299</v>
      </c>
      <c r="C151" s="19">
        <f t="shared" si="2"/>
        <v>0</v>
      </c>
      <c r="F151" s="66"/>
    </row>
    <row r="152" spans="1:6" x14ac:dyDescent="0.25">
      <c r="A152">
        <v>150</v>
      </c>
      <c r="B152">
        <v>5668.4333283873502</v>
      </c>
      <c r="C152" s="19">
        <f t="shared" si="2"/>
        <v>0</v>
      </c>
      <c r="F152" s="66"/>
    </row>
    <row r="153" spans="1:6" x14ac:dyDescent="0.25">
      <c r="A153">
        <v>151</v>
      </c>
      <c r="B153">
        <v>5218.1638448431504</v>
      </c>
      <c r="C153" s="19">
        <f t="shared" si="2"/>
        <v>0</v>
      </c>
      <c r="F153" s="66"/>
    </row>
    <row r="154" spans="1:6" x14ac:dyDescent="0.25">
      <c r="A154">
        <v>152</v>
      </c>
      <c r="B154">
        <v>4691.21009764469</v>
      </c>
      <c r="C154" s="19">
        <f t="shared" si="2"/>
        <v>0</v>
      </c>
      <c r="F154" s="66"/>
    </row>
    <row r="155" spans="1:6" x14ac:dyDescent="0.25">
      <c r="A155">
        <v>153</v>
      </c>
      <c r="B155">
        <v>4667.8647519530005</v>
      </c>
      <c r="C155" s="19">
        <f t="shared" si="2"/>
        <v>0</v>
      </c>
      <c r="F155" s="66"/>
    </row>
    <row r="156" spans="1:6" x14ac:dyDescent="0.25">
      <c r="A156">
        <v>154</v>
      </c>
      <c r="B156">
        <v>3957.52789069448</v>
      </c>
      <c r="C156" s="19">
        <f t="shared" si="2"/>
        <v>0</v>
      </c>
      <c r="F156" s="66"/>
    </row>
    <row r="157" spans="1:6" x14ac:dyDescent="0.25">
      <c r="A157">
        <v>155</v>
      </c>
      <c r="B157">
        <v>3797.4596395304002</v>
      </c>
      <c r="C157" s="19">
        <f t="shared" si="2"/>
        <v>0</v>
      </c>
      <c r="F157" s="66"/>
    </row>
    <row r="158" spans="1:6" x14ac:dyDescent="0.25">
      <c r="A158">
        <v>156</v>
      </c>
      <c r="B158">
        <v>3233.90843004914</v>
      </c>
      <c r="C158" s="19">
        <f t="shared" si="2"/>
        <v>0</v>
      </c>
      <c r="F158" s="66"/>
    </row>
    <row r="159" spans="1:6" x14ac:dyDescent="0.25">
      <c r="A159">
        <v>157</v>
      </c>
      <c r="B159">
        <v>2880.4562642722599</v>
      </c>
      <c r="C159" s="19">
        <f t="shared" si="2"/>
        <v>0</v>
      </c>
      <c r="F159" s="66"/>
    </row>
    <row r="160" spans="1:6" x14ac:dyDescent="0.25">
      <c r="A160">
        <v>158</v>
      </c>
      <c r="B160">
        <v>2620.3775964116398</v>
      </c>
      <c r="C160" s="19">
        <f t="shared" si="2"/>
        <v>0</v>
      </c>
      <c r="F160" s="66"/>
    </row>
    <row r="161" spans="1:6" x14ac:dyDescent="0.25">
      <c r="A161">
        <v>159</v>
      </c>
      <c r="B161">
        <v>2326.9644405495801</v>
      </c>
      <c r="C161" s="19">
        <f t="shared" si="2"/>
        <v>0</v>
      </c>
      <c r="F161" s="66"/>
    </row>
    <row r="162" spans="1:6" x14ac:dyDescent="0.25">
      <c r="A162">
        <v>160</v>
      </c>
      <c r="B162">
        <v>2086.9061739319</v>
      </c>
      <c r="C162" s="19">
        <f t="shared" si="2"/>
        <v>0</v>
      </c>
      <c r="F162" s="66"/>
    </row>
    <row r="163" spans="1:6" x14ac:dyDescent="0.25">
      <c r="A163">
        <v>161</v>
      </c>
      <c r="B163">
        <v>1903.53260147116</v>
      </c>
      <c r="C163" s="19">
        <f t="shared" si="2"/>
        <v>0</v>
      </c>
      <c r="F163" s="66"/>
    </row>
    <row r="164" spans="1:6" x14ac:dyDescent="0.25">
      <c r="A164">
        <v>162</v>
      </c>
      <c r="B164">
        <v>1866.8583307886299</v>
      </c>
      <c r="C164" s="19">
        <f t="shared" si="2"/>
        <v>0</v>
      </c>
      <c r="F164" s="66"/>
    </row>
    <row r="165" spans="1:6" x14ac:dyDescent="0.25">
      <c r="A165">
        <v>163</v>
      </c>
      <c r="B165">
        <v>1690.1571001024499</v>
      </c>
      <c r="C165" s="19">
        <f t="shared" si="2"/>
        <v>0</v>
      </c>
      <c r="F165" s="66"/>
    </row>
    <row r="166" spans="1:6" x14ac:dyDescent="0.25">
      <c r="A166">
        <v>164</v>
      </c>
      <c r="B166">
        <v>1670.15340359012</v>
      </c>
      <c r="C166" s="19">
        <f t="shared" si="2"/>
        <v>0</v>
      </c>
      <c r="F166" s="66"/>
    </row>
    <row r="167" spans="1:6" x14ac:dyDescent="0.25">
      <c r="A167">
        <v>165</v>
      </c>
      <c r="B167">
        <v>1536.7965515885601</v>
      </c>
      <c r="C167" s="19">
        <f t="shared" si="2"/>
        <v>0</v>
      </c>
      <c r="F167" s="66"/>
    </row>
    <row r="168" spans="1:6" x14ac:dyDescent="0.25">
      <c r="A168">
        <v>166</v>
      </c>
      <c r="B168">
        <v>1550.1321487656801</v>
      </c>
      <c r="C168" s="19">
        <f t="shared" si="2"/>
        <v>0</v>
      </c>
      <c r="F168" s="66"/>
    </row>
    <row r="169" spans="1:6" x14ac:dyDescent="0.25">
      <c r="A169">
        <v>167</v>
      </c>
      <c r="B169">
        <v>1390.1062736246199</v>
      </c>
      <c r="C169" s="19">
        <f t="shared" si="2"/>
        <v>0</v>
      </c>
      <c r="F169" s="66"/>
    </row>
    <row r="170" spans="1:6" x14ac:dyDescent="0.25">
      <c r="A170">
        <v>168</v>
      </c>
      <c r="B170">
        <v>1366.7694021667301</v>
      </c>
      <c r="C170" s="19">
        <f t="shared" si="2"/>
        <v>0</v>
      </c>
      <c r="F170" s="66"/>
    </row>
    <row r="171" spans="1:6" x14ac:dyDescent="0.25">
      <c r="A171">
        <v>169</v>
      </c>
      <c r="B171">
        <v>1366.7694021667301</v>
      </c>
      <c r="C171" s="19">
        <f t="shared" si="2"/>
        <v>0</v>
      </c>
    </row>
    <row r="172" spans="1:6" x14ac:dyDescent="0.25">
      <c r="A172">
        <v>170</v>
      </c>
      <c r="B172">
        <v>1403.4416556384499</v>
      </c>
      <c r="C172" s="19">
        <f t="shared" si="2"/>
        <v>0</v>
      </c>
    </row>
    <row r="173" spans="1:6" x14ac:dyDescent="0.25">
      <c r="A173">
        <v>171</v>
      </c>
      <c r="B173">
        <v>1300.0929566463999</v>
      </c>
      <c r="C173" s="19">
        <f t="shared" si="2"/>
        <v>0</v>
      </c>
    </row>
    <row r="174" spans="1:6" x14ac:dyDescent="0.25">
      <c r="A174">
        <v>172</v>
      </c>
      <c r="B174">
        <v>1243.41836242568</v>
      </c>
      <c r="C174" s="19">
        <f t="shared" si="2"/>
        <v>0</v>
      </c>
    </row>
    <row r="175" spans="1:6" x14ac:dyDescent="0.25">
      <c r="A175">
        <v>173</v>
      </c>
      <c r="B175">
        <v>1236.75078633265</v>
      </c>
      <c r="C175" s="19">
        <f t="shared" si="2"/>
        <v>0</v>
      </c>
    </row>
    <row r="176" spans="1:6" x14ac:dyDescent="0.25">
      <c r="A176">
        <v>174</v>
      </c>
      <c r="B176">
        <v>1246.7521523059099</v>
      </c>
      <c r="C176" s="19">
        <f t="shared" si="2"/>
        <v>0</v>
      </c>
    </row>
    <row r="177" spans="1:3" x14ac:dyDescent="0.25">
      <c r="A177">
        <v>175</v>
      </c>
      <c r="B177">
        <v>1386.77243117742</v>
      </c>
      <c r="C177" s="19">
        <f t="shared" si="2"/>
        <v>0</v>
      </c>
    </row>
    <row r="178" spans="1:3" x14ac:dyDescent="0.25">
      <c r="A178">
        <v>176</v>
      </c>
      <c r="B178">
        <v>1186.74412149967</v>
      </c>
      <c r="C178" s="19">
        <f t="shared" si="2"/>
        <v>0</v>
      </c>
    </row>
    <row r="179" spans="1:3" x14ac:dyDescent="0.25">
      <c r="A179">
        <v>177</v>
      </c>
      <c r="B179">
        <v>1266.7549172592401</v>
      </c>
      <c r="C179" s="19">
        <f t="shared" si="2"/>
        <v>0</v>
      </c>
    </row>
    <row r="180" spans="1:3" x14ac:dyDescent="0.25">
      <c r="A180">
        <v>178</v>
      </c>
      <c r="B180">
        <v>1260.08732405156</v>
      </c>
      <c r="C180" s="19">
        <f t="shared" si="2"/>
        <v>0</v>
      </c>
    </row>
    <row r="181" spans="1:3" x14ac:dyDescent="0.25">
      <c r="A181">
        <v>179</v>
      </c>
      <c r="B181">
        <v>1213.4143085148501</v>
      </c>
      <c r="C181" s="19">
        <f t="shared" si="2"/>
        <v>0</v>
      </c>
    </row>
    <row r="182" spans="1:3" x14ac:dyDescent="0.25">
      <c r="A182">
        <v>180</v>
      </c>
      <c r="B182">
        <v>1136.7377317205301</v>
      </c>
      <c r="C182" s="19">
        <f t="shared" si="2"/>
        <v>0</v>
      </c>
    </row>
    <row r="183" spans="1:3" x14ac:dyDescent="0.25">
      <c r="A183">
        <v>181</v>
      </c>
      <c r="B183">
        <v>1246.7521523059099</v>
      </c>
      <c r="C183" s="19">
        <f t="shared" si="2"/>
        <v>0</v>
      </c>
    </row>
    <row r="184" spans="1:3" x14ac:dyDescent="0.25">
      <c r="A184">
        <v>182</v>
      </c>
      <c r="B184">
        <v>1133.40398218155</v>
      </c>
      <c r="C184" s="19">
        <f t="shared" si="2"/>
        <v>0</v>
      </c>
    </row>
    <row r="185" spans="1:3" x14ac:dyDescent="0.25">
      <c r="A185">
        <v>183</v>
      </c>
      <c r="B185">
        <v>1086.73161699298</v>
      </c>
      <c r="C185" s="19">
        <f t="shared" si="2"/>
        <v>0</v>
      </c>
    </row>
    <row r="186" spans="1:3" x14ac:dyDescent="0.25">
      <c r="A186">
        <v>184</v>
      </c>
      <c r="B186">
        <v>1253.41973573378</v>
      </c>
      <c r="C186" s="19">
        <f t="shared" si="2"/>
        <v>0</v>
      </c>
    </row>
    <row r="187" spans="1:3" x14ac:dyDescent="0.25">
      <c r="A187">
        <v>185</v>
      </c>
      <c r="B187">
        <v>1183.4103536238499</v>
      </c>
      <c r="C187" s="19">
        <f t="shared" si="2"/>
        <v>0</v>
      </c>
    </row>
    <row r="188" spans="1:3" x14ac:dyDescent="0.25">
      <c r="A188">
        <v>186</v>
      </c>
      <c r="B188">
        <v>1213.4143085148501</v>
      </c>
      <c r="C188" s="19">
        <f t="shared" si="2"/>
        <v>0</v>
      </c>
    </row>
    <row r="189" spans="1:3" x14ac:dyDescent="0.25">
      <c r="A189">
        <v>187</v>
      </c>
      <c r="B189">
        <v>1206.7467544262699</v>
      </c>
      <c r="C189" s="19">
        <f t="shared" si="2"/>
        <v>0</v>
      </c>
    </row>
    <row r="190" spans="1:3" x14ac:dyDescent="0.25">
      <c r="A190">
        <v>188</v>
      </c>
      <c r="B190">
        <v>1216.74808739285</v>
      </c>
      <c r="C190" s="19">
        <f t="shared" si="2"/>
        <v>0</v>
      </c>
    </row>
    <row r="191" spans="1:3" x14ac:dyDescent="0.25">
      <c r="A191">
        <v>189</v>
      </c>
      <c r="B191">
        <v>1123.40274089934</v>
      </c>
      <c r="C191" s="19">
        <f t="shared" si="2"/>
        <v>0</v>
      </c>
    </row>
    <row r="192" spans="1:3" x14ac:dyDescent="0.25">
      <c r="A192">
        <v>190</v>
      </c>
      <c r="B192">
        <v>1013.38981292557</v>
      </c>
      <c r="C192" s="19">
        <f t="shared" si="2"/>
        <v>0</v>
      </c>
    </row>
    <row r="193" spans="1:3" x14ac:dyDescent="0.25">
      <c r="A193">
        <v>191</v>
      </c>
      <c r="B193">
        <v>1136.7377317205301</v>
      </c>
      <c r="C193" s="19">
        <f t="shared" si="2"/>
        <v>0</v>
      </c>
    </row>
    <row r="194" spans="1:3" x14ac:dyDescent="0.25">
      <c r="A194">
        <v>192</v>
      </c>
      <c r="B194">
        <v>1076.7304270534601</v>
      </c>
      <c r="C194" s="19">
        <f t="shared" si="2"/>
        <v>0</v>
      </c>
    </row>
    <row r="195" spans="1:3" x14ac:dyDescent="0.25">
      <c r="A195">
        <v>193</v>
      </c>
      <c r="B195">
        <v>1250.0859434086101</v>
      </c>
      <c r="C195" s="19">
        <f t="shared" ref="C195:C199" si="3">$F$17</f>
        <v>0</v>
      </c>
    </row>
    <row r="196" spans="1:3" x14ac:dyDescent="0.25">
      <c r="A196">
        <v>194</v>
      </c>
      <c r="B196">
        <v>1230.0832151295001</v>
      </c>
      <c r="C196" s="19">
        <f t="shared" si="3"/>
        <v>0</v>
      </c>
    </row>
    <row r="197" spans="1:3" x14ac:dyDescent="0.25">
      <c r="A197">
        <v>195</v>
      </c>
      <c r="B197">
        <v>1110.06776963734</v>
      </c>
      <c r="C197" s="19">
        <f t="shared" si="3"/>
        <v>0</v>
      </c>
    </row>
    <row r="198" spans="1:3" x14ac:dyDescent="0.25">
      <c r="A198">
        <v>196</v>
      </c>
      <c r="B198">
        <v>1100.06655402652</v>
      </c>
      <c r="C198" s="19">
        <f t="shared" si="3"/>
        <v>0</v>
      </c>
    </row>
    <row r="199" spans="1:3" x14ac:dyDescent="0.25">
      <c r="A199">
        <v>197</v>
      </c>
      <c r="B199">
        <v>1143.4052344658201</v>
      </c>
      <c r="C199" s="19">
        <f t="shared" si="3"/>
        <v>0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1511B-4D27-4BF3-AA7B-22A66D74958C}">
  <dimension ref="A1:C10"/>
  <sheetViews>
    <sheetView workbookViewId="0"/>
  </sheetViews>
  <sheetFormatPr defaultRowHeight="15" x14ac:dyDescent="0.25"/>
  <sheetData>
    <row r="1" spans="1:3" x14ac:dyDescent="0.25">
      <c r="A1">
        <v>0</v>
      </c>
      <c r="B1">
        <v>0</v>
      </c>
      <c r="C1">
        <v>0</v>
      </c>
    </row>
    <row r="2" spans="1:3" x14ac:dyDescent="0.25">
      <c r="A2">
        <v>2</v>
      </c>
      <c r="B2">
        <v>0</v>
      </c>
      <c r="C2">
        <v>0</v>
      </c>
    </row>
    <row r="3" spans="1:3" x14ac:dyDescent="0.25">
      <c r="A3">
        <v>4</v>
      </c>
      <c r="B3">
        <v>0</v>
      </c>
      <c r="C3">
        <v>0</v>
      </c>
    </row>
    <row r="4" spans="1:3" x14ac:dyDescent="0.25">
      <c r="A4">
        <v>6</v>
      </c>
      <c r="B4">
        <v>0</v>
      </c>
      <c r="C4">
        <v>0</v>
      </c>
    </row>
    <row r="5" spans="1:3" x14ac:dyDescent="0.25">
      <c r="A5">
        <v>8</v>
      </c>
      <c r="B5">
        <v>0</v>
      </c>
      <c r="C5">
        <v>0</v>
      </c>
    </row>
    <row r="6" spans="1:3" x14ac:dyDescent="0.25">
      <c r="A6">
        <v>0</v>
      </c>
      <c r="B6">
        <v>0</v>
      </c>
      <c r="C6">
        <v>0</v>
      </c>
    </row>
    <row r="7" spans="1:3" x14ac:dyDescent="0.25">
      <c r="A7">
        <v>2</v>
      </c>
      <c r="B7">
        <v>2</v>
      </c>
      <c r="C7">
        <v>2</v>
      </c>
    </row>
    <row r="8" spans="1:3" x14ac:dyDescent="0.25">
      <c r="A8">
        <v>4</v>
      </c>
      <c r="B8">
        <v>4</v>
      </c>
      <c r="C8">
        <v>4</v>
      </c>
    </row>
    <row r="9" spans="1:3" x14ac:dyDescent="0.25">
      <c r="A9">
        <v>6</v>
      </c>
      <c r="B9">
        <v>6</v>
      </c>
      <c r="C9">
        <v>6</v>
      </c>
    </row>
    <row r="10" spans="1:3" x14ac:dyDescent="0.25">
      <c r="A10">
        <v>8</v>
      </c>
      <c r="B10">
        <v>8</v>
      </c>
      <c r="C10">
        <v>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19383-0ED9-479F-87A6-739B67AAAE3A}">
  <dimension ref="A1:C10"/>
  <sheetViews>
    <sheetView workbookViewId="0"/>
  </sheetViews>
  <sheetFormatPr defaultRowHeight="15" x14ac:dyDescent="0.25"/>
  <sheetData>
    <row r="1" spans="1:3" x14ac:dyDescent="0.25">
      <c r="A1">
        <v>0</v>
      </c>
      <c r="B1">
        <v>4.4600000000001039</v>
      </c>
      <c r="C1">
        <v>0</v>
      </c>
    </row>
    <row r="2" spans="1:3" x14ac:dyDescent="0.25">
      <c r="A2">
        <v>2</v>
      </c>
      <c r="B2">
        <v>-2.969999999999942</v>
      </c>
      <c r="C2">
        <v>0</v>
      </c>
    </row>
    <row r="3" spans="1:3" x14ac:dyDescent="0.25">
      <c r="A3">
        <v>4</v>
      </c>
      <c r="B3">
        <v>2.5</v>
      </c>
      <c r="C3">
        <v>0</v>
      </c>
    </row>
    <row r="4" spans="1:3" x14ac:dyDescent="0.25">
      <c r="A4">
        <v>6</v>
      </c>
      <c r="B4">
        <v>-13.930000000000064</v>
      </c>
      <c r="C4">
        <v>0</v>
      </c>
    </row>
    <row r="5" spans="1:3" x14ac:dyDescent="0.25">
      <c r="A5">
        <v>8</v>
      </c>
      <c r="B5">
        <v>9.939999999999884</v>
      </c>
      <c r="C5">
        <v>0</v>
      </c>
    </row>
    <row r="6" spans="1:3" x14ac:dyDescent="0.25">
      <c r="A6">
        <v>0</v>
      </c>
      <c r="B6">
        <v>6.7399999999998954</v>
      </c>
      <c r="C6">
        <v>11.2</v>
      </c>
    </row>
    <row r="7" spans="1:3" x14ac:dyDescent="0.25">
      <c r="A7">
        <v>2</v>
      </c>
      <c r="B7">
        <v>103.86999999999996</v>
      </c>
      <c r="C7">
        <v>100.9</v>
      </c>
    </row>
    <row r="8" spans="1:3" x14ac:dyDescent="0.25">
      <c r="A8">
        <v>4</v>
      </c>
      <c r="B8">
        <v>201</v>
      </c>
      <c r="C8">
        <v>203.5</v>
      </c>
    </row>
    <row r="9" spans="1:3" x14ac:dyDescent="0.25">
      <c r="A9">
        <v>6</v>
      </c>
      <c r="B9">
        <v>298.13000000000005</v>
      </c>
      <c r="C9">
        <v>284.2</v>
      </c>
    </row>
    <row r="10" spans="1:3" x14ac:dyDescent="0.25">
      <c r="A10">
        <v>8</v>
      </c>
      <c r="B10">
        <v>395.2600000000001</v>
      </c>
      <c r="C10">
        <v>405.2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DD36F5-647C-4D61-A93F-5EB7FEFDB202}">
  <dimension ref="A1:C8"/>
  <sheetViews>
    <sheetView workbookViewId="0"/>
  </sheetViews>
  <sheetFormatPr defaultRowHeight="15" x14ac:dyDescent="0.25"/>
  <cols>
    <col min="2" max="3" width="9.28515625" bestFit="1" customWidth="1"/>
  </cols>
  <sheetData>
    <row r="1" spans="1:3" x14ac:dyDescent="0.25">
      <c r="A1">
        <v>2</v>
      </c>
      <c r="B1">
        <v>-1.6614444444443419</v>
      </c>
      <c r="C1">
        <v>0</v>
      </c>
    </row>
    <row r="2" spans="1:3" x14ac:dyDescent="0.25">
      <c r="A2">
        <v>4</v>
      </c>
      <c r="B2">
        <v>6.202111111111094</v>
      </c>
      <c r="C2">
        <v>0</v>
      </c>
    </row>
    <row r="3" spans="1:3" x14ac:dyDescent="0.25">
      <c r="A3">
        <v>6</v>
      </c>
      <c r="B3">
        <v>-7.4198888888890338</v>
      </c>
      <c r="C3">
        <v>0</v>
      </c>
    </row>
    <row r="4" spans="1:3" x14ac:dyDescent="0.25">
      <c r="A4">
        <v>8</v>
      </c>
      <c r="B4">
        <v>2.8792222222219266</v>
      </c>
      <c r="C4">
        <v>0</v>
      </c>
    </row>
    <row r="5" spans="1:3" x14ac:dyDescent="0.25">
      <c r="A5">
        <v>2</v>
      </c>
      <c r="B5">
        <v>101.028111111111</v>
      </c>
      <c r="C5">
        <v>99.36666666666666</v>
      </c>
    </row>
    <row r="6" spans="1:3" x14ac:dyDescent="0.25">
      <c r="A6">
        <v>4</v>
      </c>
      <c r="B6">
        <v>195.00899999999999</v>
      </c>
      <c r="C6">
        <v>201.21111111111111</v>
      </c>
    </row>
    <row r="7" spans="1:3" x14ac:dyDescent="0.25">
      <c r="A7">
        <v>6</v>
      </c>
      <c r="B7">
        <v>288.98988888888903</v>
      </c>
      <c r="C7">
        <v>281.57</v>
      </c>
    </row>
    <row r="8" spans="1:3" x14ac:dyDescent="0.25">
      <c r="A8">
        <v>8</v>
      </c>
      <c r="B8">
        <v>382.9707777777781</v>
      </c>
      <c r="C8">
        <v>385.85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8C3AA-106A-41A0-81EA-B545B09653F2}">
  <dimension ref="A1:C8"/>
  <sheetViews>
    <sheetView workbookViewId="0"/>
  </sheetViews>
  <sheetFormatPr defaultRowHeight="15" x14ac:dyDescent="0.25"/>
  <cols>
    <col min="2" max="3" width="9.28515625" bestFit="1" customWidth="1"/>
  </cols>
  <sheetData>
    <row r="1" spans="1:3" x14ac:dyDescent="0.25">
      <c r="A1">
        <v>2</v>
      </c>
      <c r="B1">
        <v>-1.6614444444443419</v>
      </c>
      <c r="C1">
        <v>0</v>
      </c>
    </row>
    <row r="2" spans="1:3" x14ac:dyDescent="0.25">
      <c r="A2">
        <v>4</v>
      </c>
      <c r="B2">
        <v>6.202111111111094</v>
      </c>
      <c r="C2">
        <v>0</v>
      </c>
    </row>
    <row r="3" spans="1:3" x14ac:dyDescent="0.25">
      <c r="A3">
        <v>6</v>
      </c>
      <c r="B3">
        <v>-7.4198888888890338</v>
      </c>
      <c r="C3">
        <v>0</v>
      </c>
    </row>
    <row r="4" spans="1:3" x14ac:dyDescent="0.25">
      <c r="A4">
        <v>8</v>
      </c>
      <c r="B4">
        <v>2.8792222222219266</v>
      </c>
      <c r="C4">
        <v>0</v>
      </c>
    </row>
    <row r="5" spans="1:3" x14ac:dyDescent="0.25">
      <c r="A5">
        <v>2</v>
      </c>
      <c r="B5">
        <v>101.028111111111</v>
      </c>
      <c r="C5">
        <v>99.36666666666666</v>
      </c>
    </row>
    <row r="6" spans="1:3" x14ac:dyDescent="0.25">
      <c r="A6">
        <v>4</v>
      </c>
      <c r="B6">
        <v>195.00899999999999</v>
      </c>
      <c r="C6">
        <v>201.21111111111111</v>
      </c>
    </row>
    <row r="7" spans="1:3" x14ac:dyDescent="0.25">
      <c r="A7">
        <v>6</v>
      </c>
      <c r="B7">
        <v>288.98988888888903</v>
      </c>
      <c r="C7">
        <v>281.57</v>
      </c>
    </row>
    <row r="8" spans="1:3" x14ac:dyDescent="0.25">
      <c r="A8">
        <v>8</v>
      </c>
      <c r="B8">
        <v>382.9707777777781</v>
      </c>
      <c r="C8">
        <v>385.85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798100-7F9A-4A8D-8C31-4FDFF815F9D6}">
  <dimension ref="A1:C8"/>
  <sheetViews>
    <sheetView workbookViewId="0"/>
  </sheetViews>
  <sheetFormatPr defaultRowHeight="15" x14ac:dyDescent="0.25"/>
  <sheetData>
    <row r="1" spans="1:3" x14ac:dyDescent="0.25">
      <c r="A1">
        <v>2</v>
      </c>
      <c r="B1">
        <v>-1.6614444444443419</v>
      </c>
      <c r="C1">
        <v>0</v>
      </c>
    </row>
    <row r="2" spans="1:3" x14ac:dyDescent="0.25">
      <c r="A2">
        <v>4</v>
      </c>
      <c r="B2">
        <v>6.202111111111094</v>
      </c>
      <c r="C2">
        <v>0</v>
      </c>
    </row>
    <row r="3" spans="1:3" x14ac:dyDescent="0.25">
      <c r="A3">
        <v>6</v>
      </c>
      <c r="B3">
        <v>-7.4198888888890338</v>
      </c>
      <c r="C3">
        <v>0</v>
      </c>
    </row>
    <row r="4" spans="1:3" x14ac:dyDescent="0.25">
      <c r="A4">
        <v>8</v>
      </c>
      <c r="B4">
        <v>2.8792222222219266</v>
      </c>
      <c r="C4">
        <v>0</v>
      </c>
    </row>
    <row r="5" spans="1:3" x14ac:dyDescent="0.25">
      <c r="A5">
        <v>2</v>
      </c>
      <c r="B5">
        <v>101.028111111111</v>
      </c>
      <c r="C5">
        <v>99.36666666666666</v>
      </c>
    </row>
    <row r="6" spans="1:3" x14ac:dyDescent="0.25">
      <c r="A6">
        <v>4</v>
      </c>
      <c r="B6">
        <v>195.00899999999999</v>
      </c>
      <c r="C6">
        <v>201.21111111111111</v>
      </c>
    </row>
    <row r="7" spans="1:3" x14ac:dyDescent="0.25">
      <c r="A7">
        <v>6</v>
      </c>
      <c r="B7">
        <v>288.98988888888903</v>
      </c>
      <c r="C7">
        <v>281.57</v>
      </c>
    </row>
    <row r="8" spans="1:3" x14ac:dyDescent="0.25">
      <c r="A8">
        <v>8</v>
      </c>
      <c r="B8">
        <v>382.9707777777781</v>
      </c>
      <c r="C8">
        <v>385.85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42AD5F-6F02-4024-BAC7-27AB9487FB29}">
  <dimension ref="A1:C8"/>
  <sheetViews>
    <sheetView workbookViewId="0"/>
  </sheetViews>
  <sheetFormatPr defaultRowHeight="15" x14ac:dyDescent="0.25"/>
  <sheetData>
    <row r="1" spans="1:3" x14ac:dyDescent="0.25">
      <c r="A1">
        <v>2</v>
      </c>
      <c r="B1">
        <v>-1.6614444444443419</v>
      </c>
      <c r="C1">
        <v>0</v>
      </c>
    </row>
    <row r="2" spans="1:3" x14ac:dyDescent="0.25">
      <c r="A2">
        <v>4</v>
      </c>
      <c r="B2">
        <v>6.202111111111094</v>
      </c>
      <c r="C2">
        <v>0</v>
      </c>
    </row>
    <row r="3" spans="1:3" x14ac:dyDescent="0.25">
      <c r="A3">
        <v>6</v>
      </c>
      <c r="B3">
        <v>-7.4198888888890338</v>
      </c>
      <c r="C3">
        <v>0</v>
      </c>
    </row>
    <row r="4" spans="1:3" x14ac:dyDescent="0.25">
      <c r="A4">
        <v>8</v>
      </c>
      <c r="B4">
        <v>2.8792222222219266</v>
      </c>
      <c r="C4">
        <v>0</v>
      </c>
    </row>
    <row r="5" spans="1:3" x14ac:dyDescent="0.25">
      <c r="A5">
        <v>2</v>
      </c>
      <c r="B5">
        <v>101.028111111111</v>
      </c>
      <c r="C5">
        <v>99.36666666666666</v>
      </c>
    </row>
    <row r="6" spans="1:3" x14ac:dyDescent="0.25">
      <c r="A6">
        <v>4</v>
      </c>
      <c r="B6">
        <v>195.00899999999999</v>
      </c>
      <c r="C6">
        <v>201.21111111111111</v>
      </c>
    </row>
    <row r="7" spans="1:3" x14ac:dyDescent="0.25">
      <c r="A7">
        <v>6</v>
      </c>
      <c r="B7">
        <v>288.98988888888903</v>
      </c>
      <c r="C7">
        <v>281.57</v>
      </c>
    </row>
    <row r="8" spans="1:3" x14ac:dyDescent="0.25">
      <c r="A8">
        <v>8</v>
      </c>
      <c r="B8">
        <v>382.9707777777781</v>
      </c>
      <c r="C8">
        <v>385.85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15141E-AFB5-405A-A57D-64A59103F71C}">
  <dimension ref="A1:C8"/>
  <sheetViews>
    <sheetView workbookViewId="0"/>
  </sheetViews>
  <sheetFormatPr defaultRowHeight="15" x14ac:dyDescent="0.25"/>
  <sheetData>
    <row r="1" spans="1:3" x14ac:dyDescent="0.25">
      <c r="A1">
        <v>2</v>
      </c>
      <c r="B1">
        <v>-1.6614444444443419</v>
      </c>
      <c r="C1">
        <v>0</v>
      </c>
    </row>
    <row r="2" spans="1:3" x14ac:dyDescent="0.25">
      <c r="A2">
        <v>4</v>
      </c>
      <c r="B2">
        <v>6.202111111111094</v>
      </c>
      <c r="C2">
        <v>0</v>
      </c>
    </row>
    <row r="3" spans="1:3" x14ac:dyDescent="0.25">
      <c r="A3">
        <v>6</v>
      </c>
      <c r="B3">
        <v>-7.4198888888890338</v>
      </c>
      <c r="C3">
        <v>0</v>
      </c>
    </row>
    <row r="4" spans="1:3" x14ac:dyDescent="0.25">
      <c r="A4">
        <v>8</v>
      </c>
      <c r="B4">
        <v>2.8792222222219266</v>
      </c>
      <c r="C4">
        <v>0</v>
      </c>
    </row>
    <row r="5" spans="1:3" x14ac:dyDescent="0.25">
      <c r="A5">
        <v>2</v>
      </c>
      <c r="B5">
        <v>101.028111111111</v>
      </c>
      <c r="C5">
        <v>99.36666666666666</v>
      </c>
    </row>
    <row r="6" spans="1:3" x14ac:dyDescent="0.25">
      <c r="A6">
        <v>4</v>
      </c>
      <c r="B6">
        <v>195.00899999999999</v>
      </c>
      <c r="C6">
        <v>201.21111111111111</v>
      </c>
    </row>
    <row r="7" spans="1:3" x14ac:dyDescent="0.25">
      <c r="A7">
        <v>6</v>
      </c>
      <c r="B7">
        <v>288.98988888888903</v>
      </c>
      <c r="C7">
        <v>281.57</v>
      </c>
    </row>
    <row r="8" spans="1:3" x14ac:dyDescent="0.25">
      <c r="A8">
        <v>8</v>
      </c>
      <c r="B8">
        <v>382.9707777777781</v>
      </c>
      <c r="C8">
        <v>385.85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31C11-2201-42B5-AE82-DA69379F5999}">
  <dimension ref="A1:C8"/>
  <sheetViews>
    <sheetView workbookViewId="0"/>
  </sheetViews>
  <sheetFormatPr defaultRowHeight="15" x14ac:dyDescent="0.25"/>
  <sheetData>
    <row r="1" spans="1:3" x14ac:dyDescent="0.25">
      <c r="A1">
        <v>2</v>
      </c>
      <c r="B1">
        <v>-1.6614444444443419</v>
      </c>
      <c r="C1">
        <v>0</v>
      </c>
    </row>
    <row r="2" spans="1:3" x14ac:dyDescent="0.25">
      <c r="A2">
        <v>4</v>
      </c>
      <c r="B2">
        <v>6.202111111111094</v>
      </c>
      <c r="C2">
        <v>0</v>
      </c>
    </row>
    <row r="3" spans="1:3" x14ac:dyDescent="0.25">
      <c r="A3">
        <v>6</v>
      </c>
      <c r="B3">
        <v>-7.4198888888890338</v>
      </c>
      <c r="C3">
        <v>0</v>
      </c>
    </row>
    <row r="4" spans="1:3" x14ac:dyDescent="0.25">
      <c r="A4">
        <v>8</v>
      </c>
      <c r="B4">
        <v>2.8792222222219266</v>
      </c>
      <c r="C4">
        <v>0</v>
      </c>
    </row>
    <row r="5" spans="1:3" x14ac:dyDescent="0.25">
      <c r="A5">
        <v>2</v>
      </c>
      <c r="B5">
        <v>101.028111111111</v>
      </c>
      <c r="C5">
        <v>99.36666666666666</v>
      </c>
    </row>
    <row r="6" spans="1:3" x14ac:dyDescent="0.25">
      <c r="A6">
        <v>4</v>
      </c>
      <c r="B6">
        <v>195.00899999999999</v>
      </c>
      <c r="C6">
        <v>201.21111111111111</v>
      </c>
    </row>
    <row r="7" spans="1:3" x14ac:dyDescent="0.25">
      <c r="A7">
        <v>6</v>
      </c>
      <c r="B7">
        <v>288.98988888888903</v>
      </c>
      <c r="C7">
        <v>281.57</v>
      </c>
    </row>
    <row r="8" spans="1:3" x14ac:dyDescent="0.25">
      <c r="A8">
        <v>8</v>
      </c>
      <c r="B8">
        <v>382.9707777777781</v>
      </c>
      <c r="C8">
        <v>385.85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7EC31-AD4B-482D-8FC6-9D38A27094A7}">
  <dimension ref="A1:C12"/>
  <sheetViews>
    <sheetView workbookViewId="0"/>
  </sheetViews>
  <sheetFormatPr defaultRowHeight="15" x14ac:dyDescent="0.25"/>
  <sheetData>
    <row r="1" spans="1:3" x14ac:dyDescent="0.25">
      <c r="A1">
        <v>0.1</v>
      </c>
      <c r="B1">
        <v>784.58255241359461</v>
      </c>
      <c r="C1">
        <v>0</v>
      </c>
    </row>
    <row r="2" spans="1:3" x14ac:dyDescent="0.25">
      <c r="A2">
        <v>0.5</v>
      </c>
      <c r="B2">
        <v>855.95789074840116</v>
      </c>
      <c r="C2">
        <v>0</v>
      </c>
    </row>
    <row r="3" spans="1:3" x14ac:dyDescent="0.25">
      <c r="A3">
        <v>1</v>
      </c>
      <c r="B3">
        <v>460.70242746694828</v>
      </c>
      <c r="C3">
        <v>0</v>
      </c>
    </row>
    <row r="4" spans="1:3" x14ac:dyDescent="0.25">
      <c r="A4">
        <v>5</v>
      </c>
      <c r="B4">
        <v>-689.67713044340508</v>
      </c>
      <c r="C4">
        <v>0</v>
      </c>
    </row>
    <row r="5" spans="1:3" x14ac:dyDescent="0.25">
      <c r="A5">
        <v>10</v>
      </c>
      <c r="B5">
        <v>-1826.4883258353041</v>
      </c>
      <c r="C5">
        <v>0</v>
      </c>
    </row>
    <row r="6" spans="1:3" x14ac:dyDescent="0.25">
      <c r="A6">
        <v>50</v>
      </c>
      <c r="B6">
        <v>414.9225856497651</v>
      </c>
      <c r="C6">
        <v>0</v>
      </c>
    </row>
    <row r="7" spans="1:3" x14ac:dyDescent="0.25">
      <c r="A7">
        <v>0.1</v>
      </c>
      <c r="B7">
        <v>-679.32708554588157</v>
      </c>
      <c r="C7">
        <v>105.2554668677131</v>
      </c>
    </row>
    <row r="8" spans="1:3" x14ac:dyDescent="0.25">
      <c r="A8">
        <v>0.5</v>
      </c>
      <c r="B8">
        <v>-153.74125684968703</v>
      </c>
      <c r="C8">
        <v>702.21663389871412</v>
      </c>
    </row>
    <row r="9" spans="1:3" x14ac:dyDescent="0.25">
      <c r="A9">
        <v>1</v>
      </c>
      <c r="B9">
        <v>503.2410290205562</v>
      </c>
      <c r="C9">
        <v>963.94345648750436</v>
      </c>
    </row>
    <row r="10" spans="1:3" x14ac:dyDescent="0.25">
      <c r="A10">
        <v>5</v>
      </c>
      <c r="B10">
        <v>5759.099315982502</v>
      </c>
      <c r="C10">
        <v>5069.422185539097</v>
      </c>
    </row>
    <row r="11" spans="1:3" x14ac:dyDescent="0.25">
      <c r="A11">
        <v>10</v>
      </c>
      <c r="B11">
        <v>12328.922174684934</v>
      </c>
      <c r="C11">
        <v>10502.433848849631</v>
      </c>
    </row>
    <row r="12" spans="1:3" x14ac:dyDescent="0.25">
      <c r="A12">
        <v>50</v>
      </c>
      <c r="B12">
        <v>64887.505044304387</v>
      </c>
      <c r="C12">
        <v>65302.427629954153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75830-3D06-4EB2-B711-44B65710512A}">
  <dimension ref="A1:C12"/>
  <sheetViews>
    <sheetView workbookViewId="0"/>
  </sheetViews>
  <sheetFormatPr defaultRowHeight="15" x14ac:dyDescent="0.25"/>
  <sheetData>
    <row r="1" spans="1:3" x14ac:dyDescent="0.25">
      <c r="A1">
        <v>0.1</v>
      </c>
      <c r="B1">
        <v>784.58255241359461</v>
      </c>
      <c r="C1">
        <v>0</v>
      </c>
    </row>
    <row r="2" spans="1:3" x14ac:dyDescent="0.25">
      <c r="A2">
        <v>0.5</v>
      </c>
      <c r="B2">
        <v>855.95789074840116</v>
      </c>
      <c r="C2">
        <v>0</v>
      </c>
    </row>
    <row r="3" spans="1:3" x14ac:dyDescent="0.25">
      <c r="A3">
        <v>1</v>
      </c>
      <c r="B3">
        <v>460.70242746694828</v>
      </c>
      <c r="C3">
        <v>0</v>
      </c>
    </row>
    <row r="4" spans="1:3" x14ac:dyDescent="0.25">
      <c r="A4">
        <v>5</v>
      </c>
      <c r="B4">
        <v>-689.67713044340508</v>
      </c>
      <c r="C4">
        <v>0</v>
      </c>
    </row>
    <row r="5" spans="1:3" x14ac:dyDescent="0.25">
      <c r="A5">
        <v>10</v>
      </c>
      <c r="B5">
        <v>-1826.4883258353041</v>
      </c>
      <c r="C5">
        <v>0</v>
      </c>
    </row>
    <row r="6" spans="1:3" x14ac:dyDescent="0.25">
      <c r="A6">
        <v>50</v>
      </c>
      <c r="B6">
        <v>414.9225856497651</v>
      </c>
      <c r="C6">
        <v>0</v>
      </c>
    </row>
    <row r="7" spans="1:3" x14ac:dyDescent="0.25">
      <c r="A7">
        <v>0.1</v>
      </c>
      <c r="B7">
        <v>-679.32708554588157</v>
      </c>
      <c r="C7">
        <v>105.2554668677131</v>
      </c>
    </row>
    <row r="8" spans="1:3" x14ac:dyDescent="0.25">
      <c r="A8">
        <v>0.5</v>
      </c>
      <c r="B8">
        <v>-153.74125684968703</v>
      </c>
      <c r="C8">
        <v>702.21663389871412</v>
      </c>
    </row>
    <row r="9" spans="1:3" x14ac:dyDescent="0.25">
      <c r="A9">
        <v>1</v>
      </c>
      <c r="B9">
        <v>503.2410290205562</v>
      </c>
      <c r="C9">
        <v>963.94345648750436</v>
      </c>
    </row>
    <row r="10" spans="1:3" x14ac:dyDescent="0.25">
      <c r="A10">
        <v>5</v>
      </c>
      <c r="B10">
        <v>5759.099315982502</v>
      </c>
      <c r="C10">
        <v>5069.422185539097</v>
      </c>
    </row>
    <row r="11" spans="1:3" x14ac:dyDescent="0.25">
      <c r="A11">
        <v>10</v>
      </c>
      <c r="B11">
        <v>12328.922174684934</v>
      </c>
      <c r="C11">
        <v>10502.433848849631</v>
      </c>
    </row>
    <row r="12" spans="1:3" x14ac:dyDescent="0.25">
      <c r="A12">
        <v>50</v>
      </c>
      <c r="B12">
        <v>64887.505044304387</v>
      </c>
      <c r="C12">
        <v>65302.427629954153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1B8FD5-B4B7-4224-8F12-8866C1DF1EAE}">
  <dimension ref="A1:BD46"/>
  <sheetViews>
    <sheetView workbookViewId="0"/>
  </sheetViews>
  <sheetFormatPr defaultColWidth="10" defaultRowHeight="15" x14ac:dyDescent="0.25"/>
  <cols>
    <col min="2" max="2" width="21.7109375" customWidth="1"/>
    <col min="5" max="5" width="26.85546875" customWidth="1"/>
    <col min="8" max="8" width="12" customWidth="1"/>
    <col min="9" max="9" width="10.7109375" bestFit="1" customWidth="1"/>
    <col min="10" max="10" width="8.42578125" bestFit="1" customWidth="1"/>
    <col min="11" max="11" width="6.140625" bestFit="1" customWidth="1"/>
    <col min="12" max="12" width="11" customWidth="1"/>
    <col min="13" max="13" width="5.140625" bestFit="1" customWidth="1"/>
    <col min="14" max="14" width="10.7109375" bestFit="1" customWidth="1"/>
    <col min="15" max="15" width="8.42578125" bestFit="1" customWidth="1"/>
    <col min="16" max="16" width="6.42578125" bestFit="1" customWidth="1"/>
    <col min="17" max="17" width="10.42578125" customWidth="1"/>
    <col min="18" max="18" width="5.140625" customWidth="1"/>
    <col min="19" max="19" width="10.7109375" bestFit="1" customWidth="1"/>
    <col min="20" max="20" width="8.42578125" bestFit="1" customWidth="1"/>
    <col min="21" max="21" width="6.140625" bestFit="1" customWidth="1"/>
    <col min="22" max="22" width="10.5703125" customWidth="1"/>
    <col min="23" max="23" width="5.140625" bestFit="1" customWidth="1"/>
    <col min="24" max="24" width="10.7109375" bestFit="1" customWidth="1"/>
    <col min="25" max="25" width="8.42578125" bestFit="1" customWidth="1"/>
    <col min="26" max="26" width="6.140625" bestFit="1" customWidth="1"/>
    <col min="27" max="27" width="10.28515625" customWidth="1"/>
    <col min="28" max="28" width="5.140625" bestFit="1" customWidth="1"/>
    <col min="29" max="29" width="10.7109375" bestFit="1" customWidth="1"/>
    <col min="30" max="30" width="8.42578125" bestFit="1" customWidth="1"/>
    <col min="31" max="31" width="6.140625" bestFit="1" customWidth="1"/>
    <col min="32" max="32" width="11" customWidth="1"/>
    <col min="33" max="33" width="5.42578125" bestFit="1" customWidth="1"/>
    <col min="34" max="34" width="10.7109375" bestFit="1" customWidth="1"/>
    <col min="35" max="35" width="8.42578125" bestFit="1" customWidth="1"/>
    <col min="36" max="36" width="6.140625" bestFit="1" customWidth="1"/>
    <col min="37" max="37" width="10.85546875" customWidth="1"/>
    <col min="38" max="38" width="5.140625" bestFit="1" customWidth="1"/>
    <col min="39" max="39" width="10.7109375" bestFit="1" customWidth="1"/>
    <col min="40" max="40" width="8.42578125" bestFit="1" customWidth="1"/>
    <col min="41" max="41" width="6.140625" bestFit="1" customWidth="1"/>
    <col min="42" max="42" width="11.7109375" customWidth="1"/>
    <col min="43" max="43" width="5.140625" bestFit="1" customWidth="1"/>
    <col min="44" max="56" width="10" customWidth="1"/>
  </cols>
  <sheetData>
    <row r="1" spans="1:56" x14ac:dyDescent="0.25">
      <c r="A1" s="144">
        <v>1</v>
      </c>
      <c r="B1" s="152" t="s">
        <v>227</v>
      </c>
      <c r="C1" s="153" t="s">
        <v>228</v>
      </c>
      <c r="D1" s="153" t="s">
        <v>228</v>
      </c>
      <c r="E1" s="153" t="s">
        <v>228</v>
      </c>
      <c r="F1" s="153" t="s">
        <v>228</v>
      </c>
      <c r="G1" s="153" t="s">
        <v>228</v>
      </c>
      <c r="H1" s="154" t="s">
        <v>228</v>
      </c>
      <c r="I1" s="152" t="s">
        <v>229</v>
      </c>
      <c r="J1" s="145"/>
      <c r="K1" s="153" t="s">
        <v>228</v>
      </c>
      <c r="L1" s="153" t="s">
        <v>228</v>
      </c>
      <c r="M1" s="154" t="s">
        <v>228</v>
      </c>
      <c r="N1" s="152" t="s">
        <v>230</v>
      </c>
      <c r="O1" s="145"/>
      <c r="P1" s="153" t="s">
        <v>228</v>
      </c>
      <c r="Q1" s="153" t="s">
        <v>228</v>
      </c>
      <c r="R1" s="154" t="s">
        <v>228</v>
      </c>
      <c r="S1" s="152" t="s">
        <v>231</v>
      </c>
      <c r="T1" s="145"/>
      <c r="U1" s="153" t="s">
        <v>228</v>
      </c>
      <c r="V1" s="153" t="s">
        <v>228</v>
      </c>
      <c r="W1" s="154" t="s">
        <v>228</v>
      </c>
      <c r="X1" s="152" t="s">
        <v>232</v>
      </c>
      <c r="Y1" s="145"/>
      <c r="Z1" s="153" t="s">
        <v>228</v>
      </c>
      <c r="AA1" s="153" t="s">
        <v>228</v>
      </c>
      <c r="AB1" s="154" t="s">
        <v>228</v>
      </c>
      <c r="AC1" s="152" t="s">
        <v>233</v>
      </c>
      <c r="AD1" s="145"/>
      <c r="AE1" s="153" t="s">
        <v>228</v>
      </c>
      <c r="AF1" s="153" t="s">
        <v>228</v>
      </c>
      <c r="AG1" s="154" t="s">
        <v>228</v>
      </c>
      <c r="AH1" s="152" t="s">
        <v>234</v>
      </c>
      <c r="AI1" s="145"/>
      <c r="AJ1" s="153" t="s">
        <v>228</v>
      </c>
      <c r="AK1" s="153" t="s">
        <v>228</v>
      </c>
      <c r="AL1" s="154" t="s">
        <v>228</v>
      </c>
      <c r="AM1" s="152" t="s">
        <v>235</v>
      </c>
      <c r="AN1" s="145"/>
      <c r="AO1" s="153" t="s">
        <v>228</v>
      </c>
      <c r="AP1" s="153" t="s">
        <v>228</v>
      </c>
      <c r="AQ1" s="154" t="s">
        <v>228</v>
      </c>
      <c r="AR1" s="190" t="s">
        <v>236</v>
      </c>
      <c r="AS1" s="191"/>
      <c r="AT1" s="190" t="s">
        <v>237</v>
      </c>
      <c r="AU1" s="191"/>
      <c r="AV1" s="190" t="s">
        <v>238</v>
      </c>
      <c r="AW1" s="191"/>
      <c r="AX1" s="190" t="s">
        <v>239</v>
      </c>
      <c r="AY1" s="191"/>
      <c r="AZ1" s="190" t="s">
        <v>240</v>
      </c>
      <c r="BA1" s="191"/>
      <c r="BB1" s="190" t="s">
        <v>241</v>
      </c>
      <c r="BC1" s="191"/>
      <c r="BD1" s="192" t="s">
        <v>242</v>
      </c>
    </row>
    <row r="2" spans="1:56" ht="26.25" x14ac:dyDescent="0.25">
      <c r="A2" s="144">
        <v>2</v>
      </c>
      <c r="B2" s="146"/>
      <c r="C2" s="146" t="s">
        <v>228</v>
      </c>
      <c r="D2" s="146" t="s">
        <v>243</v>
      </c>
      <c r="E2" s="146" t="s">
        <v>244</v>
      </c>
      <c r="F2" s="146" t="s">
        <v>245</v>
      </c>
      <c r="G2" s="146" t="s">
        <v>246</v>
      </c>
      <c r="H2" s="146" t="s">
        <v>247</v>
      </c>
      <c r="I2" s="146" t="s">
        <v>248</v>
      </c>
      <c r="J2" s="146" t="s">
        <v>249</v>
      </c>
      <c r="K2" s="188" t="s">
        <v>250</v>
      </c>
      <c r="L2" s="146" t="s">
        <v>251</v>
      </c>
      <c r="M2" s="188" t="s">
        <v>252</v>
      </c>
      <c r="N2" s="146" t="s">
        <v>248</v>
      </c>
      <c r="O2" s="146" t="s">
        <v>249</v>
      </c>
      <c r="P2" s="188" t="s">
        <v>250</v>
      </c>
      <c r="Q2" s="146" t="s">
        <v>251</v>
      </c>
      <c r="R2" s="188" t="s">
        <v>252</v>
      </c>
      <c r="S2" s="146" t="s">
        <v>248</v>
      </c>
      <c r="T2" s="146" t="s">
        <v>249</v>
      </c>
      <c r="U2" s="188" t="s">
        <v>250</v>
      </c>
      <c r="V2" s="146" t="s">
        <v>251</v>
      </c>
      <c r="W2" s="188" t="s">
        <v>252</v>
      </c>
      <c r="X2" s="146" t="s">
        <v>248</v>
      </c>
      <c r="Y2" s="146" t="s">
        <v>249</v>
      </c>
      <c r="Z2" s="188" t="s">
        <v>250</v>
      </c>
      <c r="AA2" s="146" t="s">
        <v>251</v>
      </c>
      <c r="AB2" s="188" t="s">
        <v>252</v>
      </c>
      <c r="AC2" s="146" t="s">
        <v>248</v>
      </c>
      <c r="AD2" s="146" t="s">
        <v>249</v>
      </c>
      <c r="AE2" s="188" t="s">
        <v>250</v>
      </c>
      <c r="AF2" s="146" t="s">
        <v>251</v>
      </c>
      <c r="AG2" s="188" t="s">
        <v>252</v>
      </c>
      <c r="AH2" s="146" t="s">
        <v>248</v>
      </c>
      <c r="AI2" s="146" t="s">
        <v>249</v>
      </c>
      <c r="AJ2" s="188" t="s">
        <v>250</v>
      </c>
      <c r="AK2" s="146" t="s">
        <v>251</v>
      </c>
      <c r="AL2" s="188" t="s">
        <v>252</v>
      </c>
      <c r="AM2" s="146" t="s">
        <v>248</v>
      </c>
      <c r="AN2" s="146" t="s">
        <v>249</v>
      </c>
      <c r="AO2" s="188" t="s">
        <v>250</v>
      </c>
      <c r="AP2" s="146" t="s">
        <v>251</v>
      </c>
      <c r="AQ2" s="188" t="s">
        <v>252</v>
      </c>
      <c r="AR2" s="192" t="s">
        <v>251</v>
      </c>
      <c r="AS2" s="193" t="s">
        <v>252</v>
      </c>
      <c r="AT2" s="192" t="s">
        <v>251</v>
      </c>
      <c r="AU2" s="193" t="s">
        <v>252</v>
      </c>
      <c r="AV2" s="192" t="s">
        <v>251</v>
      </c>
      <c r="AW2" s="193" t="s">
        <v>252</v>
      </c>
      <c r="AX2" s="192" t="s">
        <v>251</v>
      </c>
      <c r="AY2" s="193" t="s">
        <v>252</v>
      </c>
      <c r="AZ2" s="192" t="s">
        <v>251</v>
      </c>
      <c r="BA2" s="193" t="s">
        <v>252</v>
      </c>
      <c r="BB2" s="192" t="s">
        <v>251</v>
      </c>
      <c r="BC2" s="193" t="s">
        <v>252</v>
      </c>
      <c r="BD2" s="194">
        <v>1</v>
      </c>
    </row>
    <row r="3" spans="1:56" x14ac:dyDescent="0.25">
      <c r="A3" s="144">
        <v>3</v>
      </c>
      <c r="B3" s="147"/>
      <c r="C3" s="148" t="s">
        <v>228</v>
      </c>
      <c r="D3" s="148" t="s">
        <v>253</v>
      </c>
      <c r="E3" s="149">
        <v>44602.540277777778</v>
      </c>
      <c r="F3" s="148" t="s">
        <v>254</v>
      </c>
      <c r="G3" s="148">
        <v>1</v>
      </c>
      <c r="H3" s="157" t="s">
        <v>255</v>
      </c>
      <c r="I3" s="158">
        <v>3.6498011529769399E-2</v>
      </c>
      <c r="J3" s="158">
        <v>0.13018433456493</v>
      </c>
      <c r="K3" s="159">
        <v>20.933922710136901</v>
      </c>
      <c r="L3" s="160">
        <v>2880.33</v>
      </c>
      <c r="M3" s="159">
        <v>2.27765994118361</v>
      </c>
      <c r="N3" s="159">
        <v>5.3082229573583699E-5</v>
      </c>
      <c r="O3" s="158">
        <v>3.2179391510169002E-4</v>
      </c>
      <c r="P3" s="159">
        <v>606.21778264911097</v>
      </c>
      <c r="Q3" s="160">
        <v>138.666666666667</v>
      </c>
      <c r="R3" s="159">
        <v>5.8290171408567497</v>
      </c>
      <c r="S3" s="159">
        <v>2.5802730533263901E-2</v>
      </c>
      <c r="T3" s="158">
        <v>5.2897020516321901E-3</v>
      </c>
      <c r="U3" s="159">
        <v>20.500551462229598</v>
      </c>
      <c r="V3" s="160">
        <v>22951.996666666699</v>
      </c>
      <c r="W3" s="159">
        <v>1.44881183924031</v>
      </c>
      <c r="X3" s="159">
        <v>2.2362346917051798E-3</v>
      </c>
      <c r="Y3" s="158">
        <v>1.43650848179274E-3</v>
      </c>
      <c r="Z3" s="159">
        <v>64.2378229405506</v>
      </c>
      <c r="AA3" s="160">
        <v>1088.7066666666699</v>
      </c>
      <c r="AB3" s="159">
        <v>3.7752593638443299</v>
      </c>
      <c r="AC3" s="159">
        <v>-0.109805067776307</v>
      </c>
      <c r="AD3" s="158">
        <v>3.8222869980619398E-2</v>
      </c>
      <c r="AE3" s="159" t="s">
        <v>256</v>
      </c>
      <c r="AF3" s="160">
        <v>12338.09</v>
      </c>
      <c r="AG3" s="159">
        <v>11.482535068751901</v>
      </c>
      <c r="AH3" s="159">
        <v>2.43620849513814E-2</v>
      </c>
      <c r="AI3" s="158">
        <v>1.25236959833635E-2</v>
      </c>
      <c r="AJ3" s="159">
        <v>51.406503213319503</v>
      </c>
      <c r="AK3" s="160">
        <v>10995.43</v>
      </c>
      <c r="AL3" s="159">
        <v>2.99082669123427</v>
      </c>
      <c r="AM3" s="159">
        <v>-1.14054763851692E-2</v>
      </c>
      <c r="AN3" s="158">
        <v>3.3883166188988698E-3</v>
      </c>
      <c r="AO3" s="159" t="s">
        <v>256</v>
      </c>
      <c r="AP3" s="160">
        <v>20050.599999999999</v>
      </c>
      <c r="AQ3" s="159">
        <v>4.3344005696366903</v>
      </c>
      <c r="AR3" s="160">
        <v>78917.45</v>
      </c>
      <c r="AS3" s="159">
        <v>0.29805249606135598</v>
      </c>
      <c r="AT3" s="160">
        <v>29646.883333333299</v>
      </c>
      <c r="AU3" s="159">
        <v>2.82807153808686</v>
      </c>
      <c r="AV3" s="160">
        <v>515313.58666666702</v>
      </c>
      <c r="AW3" s="159">
        <v>0.58748099729723402</v>
      </c>
      <c r="AX3" s="160">
        <v>408436.79333333299</v>
      </c>
      <c r="AY3" s="159">
        <v>2.5336318039337802</v>
      </c>
      <c r="AZ3" s="160">
        <v>698573.37666666706</v>
      </c>
      <c r="BA3" s="159">
        <v>0.814353642488444</v>
      </c>
      <c r="BB3" s="160">
        <v>529407.436666667</v>
      </c>
      <c r="BC3" s="159">
        <v>2.3389175432981002</v>
      </c>
      <c r="BD3" s="159">
        <v>1</v>
      </c>
    </row>
    <row r="4" spans="1:56" x14ac:dyDescent="0.25">
      <c r="A4" s="144">
        <v>4</v>
      </c>
      <c r="B4" s="147"/>
      <c r="C4" s="150" t="s">
        <v>228</v>
      </c>
      <c r="D4" s="150" t="s">
        <v>257</v>
      </c>
      <c r="E4" s="151">
        <v>44602.546527777777</v>
      </c>
      <c r="F4" s="150" t="s">
        <v>258</v>
      </c>
      <c r="G4" s="150">
        <v>2</v>
      </c>
      <c r="H4" s="161">
        <v>0.05</v>
      </c>
      <c r="I4" s="162">
        <v>3.59615531536151E-2</v>
      </c>
      <c r="J4" s="162">
        <v>6.3833542123010803E-2</v>
      </c>
      <c r="K4" s="163">
        <v>40.206398362437596</v>
      </c>
      <c r="L4" s="164">
        <v>2646.95</v>
      </c>
      <c r="M4" s="163">
        <v>1.2152779280498001</v>
      </c>
      <c r="N4" s="163">
        <v>9.5078102795151206E-2</v>
      </c>
      <c r="O4" s="162">
        <v>3.4916418265186701E-3</v>
      </c>
      <c r="P4" s="163">
        <v>3.6723932470986802</v>
      </c>
      <c r="Q4" s="164">
        <v>2525.5300000000002</v>
      </c>
      <c r="R4" s="163">
        <v>3.4726957555094198</v>
      </c>
      <c r="S4" s="163">
        <v>6.9396809055763703E-2</v>
      </c>
      <c r="T4" s="162">
        <v>9.5582018162296695E-3</v>
      </c>
      <c r="U4" s="163">
        <v>13.773258376403399</v>
      </c>
      <c r="V4" s="164">
        <v>25692.49</v>
      </c>
      <c r="W4" s="163">
        <v>2.3386824025555599</v>
      </c>
      <c r="X4" s="163">
        <v>8.13507114072759E-2</v>
      </c>
      <c r="Y4" s="162">
        <v>5.0903816657106504E-3</v>
      </c>
      <c r="Z4" s="163">
        <v>6.2573290112068696</v>
      </c>
      <c r="AA4" s="164">
        <v>3352.3366666666702</v>
      </c>
      <c r="AB4" s="163">
        <v>4.3446240296690197</v>
      </c>
      <c r="AC4" s="163">
        <v>4.95122089179513E-2</v>
      </c>
      <c r="AD4" s="162">
        <v>2.5668704672173501E-3</v>
      </c>
      <c r="AE4" s="163">
        <v>5.1843182183025096</v>
      </c>
      <c r="AF4" s="164">
        <v>18243.163333333301</v>
      </c>
      <c r="AG4" s="163">
        <v>0.52151430805940102</v>
      </c>
      <c r="AH4" s="163">
        <v>7.3343821630754397E-2</v>
      </c>
      <c r="AI4" s="162">
        <v>8.6532897776660806E-3</v>
      </c>
      <c r="AJ4" s="163">
        <v>11.798253193337301</v>
      </c>
      <c r="AK4" s="164">
        <v>12281.62</v>
      </c>
      <c r="AL4" s="163">
        <v>1.85010569880441</v>
      </c>
      <c r="AM4" s="163">
        <v>5.3386541931189198E-2</v>
      </c>
      <c r="AN4" s="162">
        <v>1.3851662152137201E-3</v>
      </c>
      <c r="AO4" s="163">
        <v>2.59459812362278</v>
      </c>
      <c r="AP4" s="164">
        <v>18380.86</v>
      </c>
      <c r="AQ4" s="163">
        <v>0.96888696035492605</v>
      </c>
      <c r="AR4" s="164">
        <v>73604.996666666702</v>
      </c>
      <c r="AS4" s="163">
        <v>2.5597932682779199</v>
      </c>
      <c r="AT4" s="164">
        <v>28778.68</v>
      </c>
      <c r="AU4" s="163">
        <v>1.47337483426046</v>
      </c>
      <c r="AV4" s="164">
        <v>486615.86666666699</v>
      </c>
      <c r="AW4" s="163">
        <v>2.0919884031368299</v>
      </c>
      <c r="AX4" s="164">
        <v>399531.42666666699</v>
      </c>
      <c r="AY4" s="163">
        <v>2.0973475314668701</v>
      </c>
      <c r="AZ4" s="164">
        <v>672112.60333333304</v>
      </c>
      <c r="BA4" s="163">
        <v>1.4982677486835001</v>
      </c>
      <c r="BB4" s="164">
        <v>524122.95666666701</v>
      </c>
      <c r="BC4" s="163">
        <v>2.3520430130482</v>
      </c>
      <c r="BD4" s="163">
        <v>1</v>
      </c>
    </row>
    <row r="5" spans="1:56" x14ac:dyDescent="0.25">
      <c r="A5" s="144">
        <v>5</v>
      </c>
      <c r="B5" s="146"/>
      <c r="C5" s="150" t="s">
        <v>228</v>
      </c>
      <c r="D5" s="150" t="s">
        <v>259</v>
      </c>
      <c r="E5" s="151">
        <v>44602.55</v>
      </c>
      <c r="F5" s="150" t="s">
        <v>258</v>
      </c>
      <c r="G5" s="150">
        <v>3</v>
      </c>
      <c r="H5" s="161">
        <v>0.1</v>
      </c>
      <c r="I5" s="162">
        <v>3.1686160484241603E-2</v>
      </c>
      <c r="J5" s="162">
        <v>0.33817528041294398</v>
      </c>
      <c r="K5" s="163" t="s">
        <v>256</v>
      </c>
      <c r="L5" s="164">
        <v>2233.5533333333301</v>
      </c>
      <c r="M5" s="163">
        <v>7.6298840057087904</v>
      </c>
      <c r="N5" s="163">
        <v>9.8237026277075201E-2</v>
      </c>
      <c r="O5" s="162">
        <v>2.7416959017181899E-3</v>
      </c>
      <c r="P5" s="163">
        <v>2.7908987126557601</v>
      </c>
      <c r="Q5" s="164">
        <v>2604.8766666666702</v>
      </c>
      <c r="R5" s="163">
        <v>2.6437579945905898</v>
      </c>
      <c r="S5" s="163">
        <v>8.0762210393077294E-2</v>
      </c>
      <c r="T5" s="162">
        <v>2.35262794125262E-3</v>
      </c>
      <c r="U5" s="163">
        <v>2.91303064861915</v>
      </c>
      <c r="V5" s="164">
        <v>26406.9633333333</v>
      </c>
      <c r="W5" s="163">
        <v>0.56006190856507898</v>
      </c>
      <c r="X5" s="163">
        <v>9.2537010905209799E-2</v>
      </c>
      <c r="Y5" s="162">
        <v>2.7505573018167901E-3</v>
      </c>
      <c r="Z5" s="163">
        <v>2.97238615653397</v>
      </c>
      <c r="AA5" s="164">
        <v>3672.4</v>
      </c>
      <c r="AB5" s="163">
        <v>2.1429902709333302</v>
      </c>
      <c r="AC5" s="163">
        <v>-9.4866841637822399E-2</v>
      </c>
      <c r="AD5" s="162">
        <v>2.5082740437365899E-3</v>
      </c>
      <c r="AE5" s="163" t="s">
        <v>256</v>
      </c>
      <c r="AF5" s="164">
        <v>12891.7733333333</v>
      </c>
      <c r="AG5" s="163">
        <v>0.72114856585821496</v>
      </c>
      <c r="AH5" s="163">
        <v>-6.0253996230592702E-2</v>
      </c>
      <c r="AI5" s="162">
        <v>2.4635474785815099E-3</v>
      </c>
      <c r="AJ5" s="163" t="s">
        <v>256</v>
      </c>
      <c r="AK5" s="164">
        <v>8773.5333333333292</v>
      </c>
      <c r="AL5" s="163">
        <v>0.73732227694963604</v>
      </c>
      <c r="AM5" s="163">
        <v>7.1893717452271799E-2</v>
      </c>
      <c r="AN5" s="162">
        <v>8.1708066972834502E-4</v>
      </c>
      <c r="AO5" s="163">
        <v>1.1365119216025801</v>
      </c>
      <c r="AP5" s="164">
        <v>20760.313333333299</v>
      </c>
      <c r="AQ5" s="163">
        <v>0.50602046349054697</v>
      </c>
      <c r="AR5" s="164">
        <v>70489.87</v>
      </c>
      <c r="AS5" s="163">
        <v>6.9845818535942001</v>
      </c>
      <c r="AT5" s="164">
        <v>28956.273333333302</v>
      </c>
      <c r="AU5" s="163">
        <v>0.58606197646722102</v>
      </c>
      <c r="AV5" s="164">
        <v>464131.13666666701</v>
      </c>
      <c r="AW5" s="163">
        <v>7.9759469343630602</v>
      </c>
      <c r="AX5" s="164">
        <v>401969.686666667</v>
      </c>
      <c r="AY5" s="163">
        <v>1.4173745436455201</v>
      </c>
      <c r="AZ5" s="164">
        <v>641744.5</v>
      </c>
      <c r="BA5" s="163">
        <v>8.4784261218623893</v>
      </c>
      <c r="BB5" s="164">
        <v>530050.13333333295</v>
      </c>
      <c r="BC5" s="163">
        <v>1.3764208991187901</v>
      </c>
      <c r="BD5" s="163">
        <v>1</v>
      </c>
    </row>
    <row r="6" spans="1:56" x14ac:dyDescent="0.25">
      <c r="A6" s="144">
        <v>6</v>
      </c>
      <c r="B6" s="147"/>
      <c r="C6" s="150" t="s">
        <v>228</v>
      </c>
      <c r="D6" s="150" t="s">
        <v>260</v>
      </c>
      <c r="E6" s="151">
        <v>44602.552777777775</v>
      </c>
      <c r="F6" s="150" t="s">
        <v>258</v>
      </c>
      <c r="G6" s="150">
        <v>4</v>
      </c>
      <c r="H6" s="165">
        <v>0.5</v>
      </c>
      <c r="I6" s="162">
        <v>2.11690588803722E-2</v>
      </c>
      <c r="J6" s="162">
        <v>0.12396023260802</v>
      </c>
      <c r="K6" s="163" t="s">
        <v>256</v>
      </c>
      <c r="L6" s="164">
        <v>1590.13333333333</v>
      </c>
      <c r="M6" s="163">
        <v>3.9284501341210398</v>
      </c>
      <c r="N6" s="163">
        <v>0.51774482495251894</v>
      </c>
      <c r="O6" s="162">
        <v>8.7851113087563104E-3</v>
      </c>
      <c r="P6" s="163">
        <v>1.6968033064477199</v>
      </c>
      <c r="Q6" s="164">
        <v>13142.1833333333</v>
      </c>
      <c r="R6" s="163">
        <v>1.67907203241296</v>
      </c>
      <c r="S6" s="163">
        <v>0.493031059109035</v>
      </c>
      <c r="T6" s="162">
        <v>2.52071765198261E-2</v>
      </c>
      <c r="U6" s="163">
        <v>5.1126954487164404</v>
      </c>
      <c r="V6" s="164">
        <v>52323.786666666703</v>
      </c>
      <c r="W6" s="163">
        <v>3.0284909775879099</v>
      </c>
      <c r="X6" s="163">
        <v>0.51911575835351198</v>
      </c>
      <c r="Y6" s="162">
        <v>5.4303926780633097E-4</v>
      </c>
      <c r="Z6" s="163">
        <v>0.10460851150592999</v>
      </c>
      <c r="AA6" s="164">
        <v>15877.7066666667</v>
      </c>
      <c r="AB6" s="163">
        <v>9.78572353608851E-2</v>
      </c>
      <c r="AC6" s="163">
        <v>0.27913694997975003</v>
      </c>
      <c r="AD6" s="162">
        <v>1.3730073211251401E-2</v>
      </c>
      <c r="AE6" s="163">
        <v>4.91875877136561</v>
      </c>
      <c r="AF6" s="164">
        <v>26754.1733333333</v>
      </c>
      <c r="AG6" s="163">
        <v>1.9021455157426801</v>
      </c>
      <c r="AH6" s="163">
        <v>0.30533900306398398</v>
      </c>
      <c r="AI6" s="162">
        <v>1.02356639545917E-2</v>
      </c>
      <c r="AJ6" s="163">
        <v>3.3522294406806599</v>
      </c>
      <c r="AK6" s="164">
        <v>18373.48</v>
      </c>
      <c r="AL6" s="163">
        <v>1.4628356900491399</v>
      </c>
      <c r="AM6" s="163">
        <v>0.47944864125688602</v>
      </c>
      <c r="AN6" s="162">
        <v>2.9491120817742699E-3</v>
      </c>
      <c r="AO6" s="163">
        <v>0.61510489925325496</v>
      </c>
      <c r="AP6" s="164">
        <v>73159.336666666699</v>
      </c>
      <c r="AQ6" s="163">
        <v>0.51827297940662898</v>
      </c>
      <c r="AR6" s="164">
        <v>75115.92</v>
      </c>
      <c r="AS6" s="163">
        <v>0.80266693926405397</v>
      </c>
      <c r="AT6" s="164">
        <v>29002.383333333299</v>
      </c>
      <c r="AU6" s="163">
        <v>1.4871069342675201</v>
      </c>
      <c r="AV6" s="164">
        <v>503602.3</v>
      </c>
      <c r="AW6" s="163">
        <v>1.0028747580586499</v>
      </c>
      <c r="AX6" s="164">
        <v>402192.39666666702</v>
      </c>
      <c r="AY6" s="163">
        <v>2.4922956948375301</v>
      </c>
      <c r="AZ6" s="164">
        <v>694885.686666667</v>
      </c>
      <c r="BA6" s="163">
        <v>1.40285756699702</v>
      </c>
      <c r="BB6" s="164">
        <v>527844.38666666695</v>
      </c>
      <c r="BC6" s="163">
        <v>2.2127742087142601</v>
      </c>
      <c r="BD6" s="163">
        <v>1</v>
      </c>
    </row>
    <row r="7" spans="1:56" x14ac:dyDescent="0.25">
      <c r="A7" s="144">
        <v>7</v>
      </c>
      <c r="B7" s="146"/>
      <c r="C7" s="150" t="s">
        <v>228</v>
      </c>
      <c r="D7" s="150" t="s">
        <v>261</v>
      </c>
      <c r="E7" s="151">
        <v>44602.556250000001</v>
      </c>
      <c r="F7" s="150" t="s">
        <v>258</v>
      </c>
      <c r="G7" s="150">
        <v>5</v>
      </c>
      <c r="H7" s="161">
        <v>1</v>
      </c>
      <c r="I7" s="162">
        <v>3.3406917609448902E-2</v>
      </c>
      <c r="J7" s="162">
        <v>0.48992640434554402</v>
      </c>
      <c r="K7" s="163" t="s">
        <v>256</v>
      </c>
      <c r="L7" s="164">
        <v>2483.6066666666702</v>
      </c>
      <c r="M7" s="163">
        <v>9.9407793277012093</v>
      </c>
      <c r="N7" s="163">
        <v>1.0459346402182299</v>
      </c>
      <c r="O7" s="162">
        <v>1.8127565267295101E-2</v>
      </c>
      <c r="P7" s="163">
        <v>1.73314512879245</v>
      </c>
      <c r="Q7" s="164">
        <v>26409.393333333301</v>
      </c>
      <c r="R7" s="163">
        <v>1.724132479593</v>
      </c>
      <c r="S7" s="163">
        <v>1.04918532033154</v>
      </c>
      <c r="T7" s="162">
        <v>3.1405446804318401E-3</v>
      </c>
      <c r="U7" s="163">
        <v>0.29933174050123301</v>
      </c>
      <c r="V7" s="164">
        <v>87285.8066666667</v>
      </c>
      <c r="W7" s="163">
        <v>0.22618437197040001</v>
      </c>
      <c r="X7" s="163">
        <v>1.0208010022048699</v>
      </c>
      <c r="Y7" s="162">
        <v>5.6742486304261104E-3</v>
      </c>
      <c r="Z7" s="163">
        <v>0.55586236868597105</v>
      </c>
      <c r="AA7" s="164">
        <v>30231.9666666667</v>
      </c>
      <c r="AB7" s="163">
        <v>0.537021214698577</v>
      </c>
      <c r="AC7" s="163">
        <v>0.90687744609454501</v>
      </c>
      <c r="AD7" s="162">
        <v>7.4759635404435497E-3</v>
      </c>
      <c r="AE7" s="163">
        <v>0.82436315652557901</v>
      </c>
      <c r="AF7" s="164">
        <v>50021.29</v>
      </c>
      <c r="AG7" s="163">
        <v>0.55395528275126804</v>
      </c>
      <c r="AH7" s="163">
        <v>0.90630233680140404</v>
      </c>
      <c r="AI7" s="162">
        <v>1.93485105224575E-2</v>
      </c>
      <c r="AJ7" s="163">
        <v>2.13488476602011</v>
      </c>
      <c r="AK7" s="164">
        <v>34153.913333333301</v>
      </c>
      <c r="AL7" s="163">
        <v>1.4875720690207299</v>
      </c>
      <c r="AM7" s="163">
        <v>0.99802393261514499</v>
      </c>
      <c r="AN7" s="162">
        <v>5.0309084220531396E-3</v>
      </c>
      <c r="AO7" s="163">
        <v>0.50408695199027298</v>
      </c>
      <c r="AP7" s="164">
        <v>139832.16333333301</v>
      </c>
      <c r="AQ7" s="163">
        <v>0.46256884966788497</v>
      </c>
      <c r="AR7" s="164">
        <v>74344.083333333299</v>
      </c>
      <c r="AS7" s="163">
        <v>1.9837095979122501</v>
      </c>
      <c r="AT7" s="164">
        <v>29083.816666666698</v>
      </c>
      <c r="AU7" s="163">
        <v>1.2124651259495001</v>
      </c>
      <c r="AV7" s="164">
        <v>495994.45666666701</v>
      </c>
      <c r="AW7" s="163">
        <v>2.5397222538640798</v>
      </c>
      <c r="AX7" s="164">
        <v>409370.41666666698</v>
      </c>
      <c r="AY7" s="163">
        <v>1.28319989434314</v>
      </c>
      <c r="AZ7" s="164">
        <v>689688.02</v>
      </c>
      <c r="BA7" s="163">
        <v>2.8527177199346099</v>
      </c>
      <c r="BB7" s="164">
        <v>539793.313333333</v>
      </c>
      <c r="BC7" s="163">
        <v>1.2959834140491699</v>
      </c>
      <c r="BD7" s="163">
        <v>1</v>
      </c>
    </row>
    <row r="8" spans="1:56" x14ac:dyDescent="0.25">
      <c r="A8" s="144">
        <v>8</v>
      </c>
      <c r="B8" s="147"/>
      <c r="C8" s="150" t="s">
        <v>228</v>
      </c>
      <c r="D8" s="150" t="s">
        <v>262</v>
      </c>
      <c r="E8" s="151">
        <v>44602.55972222222</v>
      </c>
      <c r="F8" s="150" t="s">
        <v>258</v>
      </c>
      <c r="G8" s="150">
        <v>6</v>
      </c>
      <c r="H8" s="161">
        <v>5</v>
      </c>
      <c r="I8" s="162">
        <v>6.3268476030178003E-2</v>
      </c>
      <c r="J8" s="162">
        <v>0.75695229245322304</v>
      </c>
      <c r="K8" s="163">
        <v>18.364302858964699</v>
      </c>
      <c r="L8" s="164">
        <v>4644.0866666666698</v>
      </c>
      <c r="M8" s="163">
        <v>8.2137332898207802</v>
      </c>
      <c r="N8" s="163">
        <v>5.1328022459921598</v>
      </c>
      <c r="O8" s="162">
        <v>3.9905843013784699E-2</v>
      </c>
      <c r="P8" s="163">
        <v>0.77746698784166801</v>
      </c>
      <c r="Q8" s="164">
        <v>129064.403333333</v>
      </c>
      <c r="R8" s="163">
        <v>0.77663970990514397</v>
      </c>
      <c r="S8" s="163">
        <v>5.23431617358938</v>
      </c>
      <c r="T8" s="162">
        <v>3.6864760023456601E-2</v>
      </c>
      <c r="U8" s="163">
        <v>0.704289897684514</v>
      </c>
      <c r="V8" s="164">
        <v>350379.41</v>
      </c>
      <c r="W8" s="163">
        <v>0.66141506404887895</v>
      </c>
      <c r="X8" s="163">
        <v>5.1160715912896997</v>
      </c>
      <c r="Y8" s="162">
        <v>2.4230735889513601E-2</v>
      </c>
      <c r="Z8" s="163">
        <v>0.47361995345740199</v>
      </c>
      <c r="AA8" s="164">
        <v>147406.19</v>
      </c>
      <c r="AB8" s="163">
        <v>0.47032749052206202</v>
      </c>
      <c r="AC8" s="163">
        <v>5.0528467850081098</v>
      </c>
      <c r="AD8" s="162">
        <v>1.8112789400949399E-2</v>
      </c>
      <c r="AE8" s="163">
        <v>0.35846702208921899</v>
      </c>
      <c r="AF8" s="164">
        <v>203691.08333333299</v>
      </c>
      <c r="AG8" s="163">
        <v>0.32959130105989598</v>
      </c>
      <c r="AH8" s="163">
        <v>4.9159644361030699</v>
      </c>
      <c r="AI8" s="162">
        <v>8.1457391152330496E-3</v>
      </c>
      <c r="AJ8" s="163">
        <v>0.165699716121019</v>
      </c>
      <c r="AK8" s="164">
        <v>139441.876666667</v>
      </c>
      <c r="AL8" s="163">
        <v>0.15339394862886399</v>
      </c>
      <c r="AM8" s="163">
        <v>5.0682600798679696</v>
      </c>
      <c r="AN8" s="162">
        <v>3.2384735213840499E-2</v>
      </c>
      <c r="AO8" s="163">
        <v>0.63897145575615499</v>
      </c>
      <c r="AP8" s="164">
        <v>663139.29666666698</v>
      </c>
      <c r="AQ8" s="163">
        <v>0.62787419454733295</v>
      </c>
      <c r="AR8" s="164">
        <v>73402.853333333303</v>
      </c>
      <c r="AS8" s="163">
        <v>0.97818972248150904</v>
      </c>
      <c r="AT8" s="164">
        <v>28527.64</v>
      </c>
      <c r="AU8" s="163">
        <v>2.7549495354056202</v>
      </c>
      <c r="AV8" s="164">
        <v>490702.58333333302</v>
      </c>
      <c r="AW8" s="163">
        <v>0.26907068951786201</v>
      </c>
      <c r="AX8" s="164">
        <v>401243.43</v>
      </c>
      <c r="AY8" s="163">
        <v>3.01377362584316</v>
      </c>
      <c r="AZ8" s="164">
        <v>681313.44</v>
      </c>
      <c r="BA8" s="163">
        <v>0.59785676977176205</v>
      </c>
      <c r="BB8" s="164">
        <v>531212.58666666702</v>
      </c>
      <c r="BC8" s="163">
        <v>2.8924060297100702</v>
      </c>
      <c r="BD8" s="163">
        <v>1</v>
      </c>
    </row>
    <row r="9" spans="1:56" x14ac:dyDescent="0.25">
      <c r="A9" s="144">
        <v>9</v>
      </c>
      <c r="B9" s="146"/>
      <c r="C9" s="150" t="s">
        <v>228</v>
      </c>
      <c r="D9" s="150" t="s">
        <v>263</v>
      </c>
      <c r="E9" s="151">
        <v>44602.5625</v>
      </c>
      <c r="F9" s="150" t="s">
        <v>258</v>
      </c>
      <c r="G9" s="150">
        <v>7</v>
      </c>
      <c r="H9" s="161">
        <v>10</v>
      </c>
      <c r="I9" s="162">
        <v>9.5580613011962995E-2</v>
      </c>
      <c r="J9" s="162">
        <v>0.38147577452499498</v>
      </c>
      <c r="K9" s="163">
        <v>4.3121879292980498</v>
      </c>
      <c r="L9" s="164">
        <v>7024.96</v>
      </c>
      <c r="M9" s="163">
        <v>2.73650037275763</v>
      </c>
      <c r="N9" s="163">
        <v>10.148542251105701</v>
      </c>
      <c r="O9" s="162">
        <v>5.0414298784718002E-2</v>
      </c>
      <c r="P9" s="163">
        <v>0.49676394439039001</v>
      </c>
      <c r="Q9" s="164">
        <v>255051.07333333301</v>
      </c>
      <c r="R9" s="163">
        <v>0.496496459734455</v>
      </c>
      <c r="S9" s="163">
        <v>10.2925373993719</v>
      </c>
      <c r="T9" s="162">
        <v>7.8647917342943796E-2</v>
      </c>
      <c r="U9" s="163">
        <v>0.76412564065828303</v>
      </c>
      <c r="V9" s="164">
        <v>668358.87</v>
      </c>
      <c r="W9" s="163">
        <v>0.73973941306037405</v>
      </c>
      <c r="X9" s="163">
        <v>10.1455367662674</v>
      </c>
      <c r="Y9" s="162">
        <v>5.4527828783008603E-2</v>
      </c>
      <c r="Z9" s="163">
        <v>0.53745632231413099</v>
      </c>
      <c r="AA9" s="164">
        <v>291309.66666666698</v>
      </c>
      <c r="AB9" s="163">
        <v>0.53556574298192805</v>
      </c>
      <c r="AC9" s="163">
        <v>10.0573915817969</v>
      </c>
      <c r="AD9" s="162">
        <v>2.7152016352738201E-2</v>
      </c>
      <c r="AE9" s="163">
        <v>0.26997075863965803</v>
      </c>
      <c r="AF9" s="164">
        <v>389183.86</v>
      </c>
      <c r="AG9" s="163">
        <v>0.25858878558266002</v>
      </c>
      <c r="AH9" s="163">
        <v>10.0089752475163</v>
      </c>
      <c r="AI9" s="162">
        <v>1.40808321755031E-2</v>
      </c>
      <c r="AJ9" s="163">
        <v>0.140682056127547</v>
      </c>
      <c r="AK9" s="164">
        <v>273177.02</v>
      </c>
      <c r="AL9" s="163">
        <v>0.13534901780764999</v>
      </c>
      <c r="AM9" s="163">
        <v>10.136100385895899</v>
      </c>
      <c r="AN9" s="162">
        <v>7.2263760064621096E-2</v>
      </c>
      <c r="AO9" s="163">
        <v>0.71293453412491703</v>
      </c>
      <c r="AP9" s="164">
        <v>1314707.6299999999</v>
      </c>
      <c r="AQ9" s="163">
        <v>0.70668914382799997</v>
      </c>
      <c r="AR9" s="164">
        <v>73497.75</v>
      </c>
      <c r="AS9" s="163">
        <v>1.22670690959788</v>
      </c>
      <c r="AT9" s="164">
        <v>28612.366666666701</v>
      </c>
      <c r="AU9" s="163">
        <v>0.97258613822670403</v>
      </c>
      <c r="AV9" s="164">
        <v>495639.96</v>
      </c>
      <c r="AW9" s="163">
        <v>0.928302480551362</v>
      </c>
      <c r="AX9" s="164">
        <v>396618.53</v>
      </c>
      <c r="AY9" s="163">
        <v>0.36941287895383101</v>
      </c>
      <c r="AZ9" s="164">
        <v>695448.77333333297</v>
      </c>
      <c r="BA9" s="163">
        <v>0.84048022129677502</v>
      </c>
      <c r="BB9" s="164">
        <v>527601.5</v>
      </c>
      <c r="BC9" s="163">
        <v>0.78794855709656197</v>
      </c>
      <c r="BD9" s="163">
        <v>1</v>
      </c>
    </row>
    <row r="10" spans="1:56" x14ac:dyDescent="0.25">
      <c r="A10" s="144">
        <v>10</v>
      </c>
      <c r="B10" s="147"/>
      <c r="C10" s="150" t="s">
        <v>228</v>
      </c>
      <c r="D10" s="150" t="s">
        <v>264</v>
      </c>
      <c r="E10" s="151">
        <v>44602.565972222219</v>
      </c>
      <c r="F10" s="150" t="s">
        <v>258</v>
      </c>
      <c r="G10" s="150">
        <v>8</v>
      </c>
      <c r="H10" s="161">
        <v>50</v>
      </c>
      <c r="I10" s="162">
        <v>0.38593276258921899</v>
      </c>
      <c r="J10" s="162">
        <v>1.15333855712797</v>
      </c>
      <c r="K10" s="163">
        <v>2.2898409324868298</v>
      </c>
      <c r="L10" s="164">
        <v>27948.83</v>
      </c>
      <c r="M10" s="163">
        <v>2.0795318814102801</v>
      </c>
      <c r="N10" s="163">
        <v>49.955873631970398</v>
      </c>
      <c r="O10" s="162">
        <v>0.225487510865507</v>
      </c>
      <c r="P10" s="163">
        <v>0.45137337108083597</v>
      </c>
      <c r="Q10" s="164">
        <v>1254942.04</v>
      </c>
      <c r="R10" s="163">
        <v>0.45132397548205999</v>
      </c>
      <c r="S10" s="163">
        <v>49.917165964539102</v>
      </c>
      <c r="T10" s="162">
        <v>0.73150103289286905</v>
      </c>
      <c r="U10" s="163">
        <v>1.46542981509111</v>
      </c>
      <c r="V10" s="164">
        <v>3159317.14</v>
      </c>
      <c r="W10" s="163">
        <v>1.45553605521646</v>
      </c>
      <c r="X10" s="163">
        <v>49.958661885256703</v>
      </c>
      <c r="Y10" s="162">
        <v>0.26928853330519098</v>
      </c>
      <c r="Z10" s="163">
        <v>0.53902271026330495</v>
      </c>
      <c r="AA10" s="164">
        <v>1430446.12</v>
      </c>
      <c r="AB10" s="163">
        <v>0.53863657257863395</v>
      </c>
      <c r="AC10" s="163">
        <v>49.987698308192499</v>
      </c>
      <c r="AD10" s="162">
        <v>0.13514817782987201</v>
      </c>
      <c r="AE10" s="163">
        <v>0.27036287407480603</v>
      </c>
      <c r="AF10" s="164">
        <v>1869195.2833333299</v>
      </c>
      <c r="AG10" s="163">
        <v>0.26798959928701899</v>
      </c>
      <c r="AH10" s="163">
        <v>50.010726234290601</v>
      </c>
      <c r="AI10" s="162">
        <v>0.20687541660815201</v>
      </c>
      <c r="AJ10" s="163">
        <v>0.41366209248588098</v>
      </c>
      <c r="AK10" s="164">
        <v>1323565.5033333299</v>
      </c>
      <c r="AL10" s="163">
        <v>0.410425556467515</v>
      </c>
      <c r="AM10" s="163">
        <v>49.966251775792301</v>
      </c>
      <c r="AN10" s="162">
        <v>0.16310006266628499</v>
      </c>
      <c r="AO10" s="163">
        <v>0.32642044754156302</v>
      </c>
      <c r="AP10" s="164">
        <v>6435639.5833333302</v>
      </c>
      <c r="AQ10" s="163">
        <v>0.32583629703577999</v>
      </c>
      <c r="AR10" s="164">
        <v>72418.91</v>
      </c>
      <c r="AS10" s="163">
        <v>1.2082998111895999</v>
      </c>
      <c r="AT10" s="164">
        <v>28404.13</v>
      </c>
      <c r="AU10" s="163">
        <v>3.7468382701139298</v>
      </c>
      <c r="AV10" s="164">
        <v>482567.99</v>
      </c>
      <c r="AW10" s="163">
        <v>1.13798959592353</v>
      </c>
      <c r="AX10" s="164">
        <v>400510.84333333297</v>
      </c>
      <c r="AY10" s="163">
        <v>5.4383437777167103</v>
      </c>
      <c r="AZ10" s="164">
        <v>684184.21</v>
      </c>
      <c r="BA10" s="163">
        <v>0.98255287870644903</v>
      </c>
      <c r="BB10" s="164">
        <v>538509.01</v>
      </c>
      <c r="BC10" s="163">
        <v>5.0026665538666997</v>
      </c>
      <c r="BD10" s="163">
        <v>1</v>
      </c>
    </row>
    <row r="11" spans="1:56" x14ac:dyDescent="0.25">
      <c r="A11" s="144">
        <v>11</v>
      </c>
      <c r="B11" s="146"/>
      <c r="C11" s="155" t="s">
        <v>228</v>
      </c>
      <c r="D11" s="155" t="s">
        <v>265</v>
      </c>
      <c r="E11" s="156">
        <v>44602.588101851848</v>
      </c>
      <c r="F11" s="155" t="s">
        <v>227</v>
      </c>
      <c r="G11" s="155" t="s">
        <v>228</v>
      </c>
      <c r="H11" s="166" t="s">
        <v>266</v>
      </c>
      <c r="I11" s="167">
        <v>2521.0451306810501</v>
      </c>
      <c r="J11" s="168">
        <v>41.161693276941499</v>
      </c>
      <c r="K11" s="167">
        <v>1.6327233803157599</v>
      </c>
      <c r="L11" s="169">
        <v>1273003.62333333</v>
      </c>
      <c r="M11" s="167">
        <v>1.62943108144128</v>
      </c>
      <c r="N11" s="167">
        <v>0.42383333685782099</v>
      </c>
      <c r="O11" s="168">
        <v>8.9204993992929894E-3</v>
      </c>
      <c r="P11" s="167">
        <v>2.10471867678626</v>
      </c>
      <c r="Q11" s="169">
        <v>10783.29</v>
      </c>
      <c r="R11" s="167">
        <v>2.0779134965846899</v>
      </c>
      <c r="S11" s="167">
        <v>0.25005537309977199</v>
      </c>
      <c r="T11" s="168">
        <v>2.8511653774061198E-2</v>
      </c>
      <c r="U11" s="167">
        <v>11.402136023162001</v>
      </c>
      <c r="V11" s="169">
        <v>37049.39</v>
      </c>
      <c r="W11" s="167">
        <v>4.8377407864591504</v>
      </c>
      <c r="X11" s="167">
        <v>0.28448342054911102</v>
      </c>
      <c r="Y11" s="168">
        <v>6.3497249591248396E-3</v>
      </c>
      <c r="Z11" s="167">
        <v>2.23201933767126</v>
      </c>
      <c r="AA11" s="169">
        <v>9164.3866666666709</v>
      </c>
      <c r="AB11" s="167">
        <v>1.9824442838287</v>
      </c>
      <c r="AC11" s="167">
        <v>28.8957850029859</v>
      </c>
      <c r="AD11" s="168">
        <v>0.41956248950104502</v>
      </c>
      <c r="AE11" s="167">
        <v>1.45198508868228</v>
      </c>
      <c r="AF11" s="169">
        <v>1087426.36666667</v>
      </c>
      <c r="AG11" s="167">
        <v>1.4300763212807599</v>
      </c>
      <c r="AH11" s="167">
        <v>26.726165736135702</v>
      </c>
      <c r="AI11" s="168">
        <v>0.39073869565756802</v>
      </c>
      <c r="AJ11" s="167">
        <v>1.46200805426145</v>
      </c>
      <c r="AK11" s="169">
        <v>712146.41333333298</v>
      </c>
      <c r="AL11" s="167">
        <v>1.44074818284665</v>
      </c>
      <c r="AM11" s="167">
        <v>0.14926876190611199</v>
      </c>
      <c r="AN11" s="168">
        <v>1.9492771441069799E-3</v>
      </c>
      <c r="AO11" s="167">
        <v>1.3058841777846599</v>
      </c>
      <c r="AP11" s="169">
        <v>30708.363333333298</v>
      </c>
      <c r="AQ11" s="167">
        <v>0.81611990065873896</v>
      </c>
      <c r="AR11" s="169">
        <v>83920.896666666697</v>
      </c>
      <c r="AS11" s="167">
        <v>1.09052039050784</v>
      </c>
      <c r="AT11" s="169">
        <v>30659.9233333333</v>
      </c>
      <c r="AU11" s="167">
        <v>0.65671097032484405</v>
      </c>
      <c r="AV11" s="169">
        <v>532513.313333333</v>
      </c>
      <c r="AW11" s="167">
        <v>1.4367458424120001</v>
      </c>
      <c r="AX11" s="169">
        <v>398427.69666666701</v>
      </c>
      <c r="AY11" s="167">
        <v>2.1547464560989602</v>
      </c>
      <c r="AZ11" s="169">
        <v>727616.04</v>
      </c>
      <c r="BA11" s="167">
        <v>1.35106782820163</v>
      </c>
      <c r="BB11" s="169">
        <v>529070.72666666703</v>
      </c>
      <c r="BC11" s="167">
        <v>3.0649706156080101</v>
      </c>
      <c r="BD11" s="167">
        <v>1</v>
      </c>
    </row>
    <row r="12" spans="1:56" x14ac:dyDescent="0.25">
      <c r="A12" s="144">
        <v>12</v>
      </c>
      <c r="B12" s="147"/>
      <c r="C12" s="155" t="s">
        <v>228</v>
      </c>
      <c r="D12" s="155" t="s">
        <v>267</v>
      </c>
      <c r="E12" s="156">
        <v>44602.592037037037</v>
      </c>
      <c r="F12" s="155" t="s">
        <v>227</v>
      </c>
      <c r="G12" s="155" t="s">
        <v>228</v>
      </c>
      <c r="H12" s="166" t="s">
        <v>268</v>
      </c>
      <c r="I12" s="167">
        <v>6372.4170572986004</v>
      </c>
      <c r="J12" s="168">
        <v>91.178562669750804</v>
      </c>
      <c r="K12" s="167">
        <v>1.43083168992086</v>
      </c>
      <c r="L12" s="169">
        <v>3213835.2666666699</v>
      </c>
      <c r="M12" s="167">
        <v>1.4296888610076499</v>
      </c>
      <c r="N12" s="167">
        <v>7.62874075674931</v>
      </c>
      <c r="O12" s="168">
        <v>3.3872571479557398E-2</v>
      </c>
      <c r="P12" s="167">
        <v>0.44401261701794797</v>
      </c>
      <c r="Q12" s="169">
        <v>191758.04</v>
      </c>
      <c r="R12" s="167">
        <v>0.44369462392118802</v>
      </c>
      <c r="S12" s="167">
        <v>5.5401371066971903</v>
      </c>
      <c r="T12" s="168">
        <v>3.96479777744582E-2</v>
      </c>
      <c r="U12" s="167">
        <v>0.715649757594082</v>
      </c>
      <c r="V12" s="169">
        <v>369604.50333333301</v>
      </c>
      <c r="W12" s="167">
        <v>0.67434949239923903</v>
      </c>
      <c r="X12" s="167">
        <v>5.4275217071531303</v>
      </c>
      <c r="Y12" s="168">
        <v>2.0985191003587301E-2</v>
      </c>
      <c r="Z12" s="167">
        <v>0.386644073222777</v>
      </c>
      <c r="AA12" s="169">
        <v>156317.42666666699</v>
      </c>
      <c r="AB12" s="167">
        <v>0.38410946648650601</v>
      </c>
      <c r="AC12" s="167">
        <v>6.4886827672104399</v>
      </c>
      <c r="AD12" s="168"/>
      <c r="AE12" s="167">
        <v>0.79875744986110597</v>
      </c>
      <c r="AF12" s="169">
        <v>256910.15</v>
      </c>
      <c r="AG12" s="167">
        <v>0.74774345825007604</v>
      </c>
      <c r="AH12" s="167">
        <v>6.4443799060919904</v>
      </c>
      <c r="AI12" s="168">
        <v>2.31165204818366E-2</v>
      </c>
      <c r="AJ12" s="167">
        <v>0.358708220475707</v>
      </c>
      <c r="AK12" s="169">
        <v>179575.87</v>
      </c>
      <c r="AL12" s="167">
        <v>0.33802236386777801</v>
      </c>
      <c r="AM12" s="167">
        <v>5.5948905644338103</v>
      </c>
      <c r="AN12" s="168">
        <v>4.8069963258325403E-2</v>
      </c>
      <c r="AO12" s="167">
        <v>0.85917611264645</v>
      </c>
      <c r="AP12" s="169">
        <v>730847.77333333297</v>
      </c>
      <c r="AQ12" s="167">
        <v>0.84563686969569996</v>
      </c>
      <c r="AR12" s="169">
        <v>77780.236666666693</v>
      </c>
      <c r="AS12" s="167">
        <v>2.786601396419</v>
      </c>
      <c r="AT12" s="169">
        <v>30897.613333333298</v>
      </c>
      <c r="AU12" s="167">
        <v>0.228308847470575</v>
      </c>
      <c r="AV12" s="169">
        <v>493112.17666666699</v>
      </c>
      <c r="AW12" s="167">
        <v>3.3836361652281699</v>
      </c>
      <c r="AX12" s="169">
        <v>399597.83333333302</v>
      </c>
      <c r="AY12" s="167">
        <v>0.82146702062718602</v>
      </c>
      <c r="AZ12" s="169">
        <v>701687.39333333296</v>
      </c>
      <c r="BA12" s="167">
        <v>3.0779177031787199</v>
      </c>
      <c r="BB12" s="169">
        <v>538000.60333333304</v>
      </c>
      <c r="BC12" s="167">
        <v>0.64250985619763901</v>
      </c>
      <c r="BD12" s="167">
        <v>1</v>
      </c>
    </row>
    <row r="13" spans="1:56" x14ac:dyDescent="0.25">
      <c r="AA13" s="66"/>
      <c r="AF13" s="66"/>
      <c r="AV13" s="66"/>
    </row>
    <row r="15" spans="1:56" x14ac:dyDescent="0.25">
      <c r="A15" s="185">
        <v>1</v>
      </c>
      <c r="B15" s="198" t="s">
        <v>236</v>
      </c>
      <c r="D15" s="184">
        <v>1</v>
      </c>
      <c r="E15" s="16" t="str">
        <f>INDEX(B15:B27,MATCH(D15,A15:A27))</f>
        <v xml:space="preserve">72  Ge ( ISTD )  [ No Gas ] </v>
      </c>
      <c r="G15" s="189">
        <f>HLOOKUP($E$15,AR1:BD12,$A3,FALSE)</f>
        <v>78917.45</v>
      </c>
      <c r="I15" cm="1">
        <f t="array" ref="I15:J19">LINEST(L31:L37,$H$31:$H$37,1,1)</f>
        <v>7.1633231949935873E-3</v>
      </c>
      <c r="J15">
        <v>2.7081435830387871E-2</v>
      </c>
      <c r="N15" cm="1">
        <f t="array" ref="N15:O19">LINEST(Q31:Q37,$H$31:$H$37,1,1)</f>
        <v>0.34638571283753022</v>
      </c>
      <c r="O15">
        <v>1.0323906257882154E-2</v>
      </c>
      <c r="S15" cm="1">
        <f t="array" ref="S15:T19">LINEST(V31:V37,$H$31:$H$37,1,1)</f>
        <v>0.86638626487197534</v>
      </c>
      <c r="T15">
        <v>0.33460608398314129</v>
      </c>
      <c r="X15" cm="1">
        <f t="array" ref="X15:Y19">LINEST(AA31:AA37,$H$31:$H$37,1,1)</f>
        <v>0.39468141531420053</v>
      </c>
      <c r="Y15">
        <v>1.9176433415667216E-2</v>
      </c>
      <c r="AC15" cm="1">
        <f t="array" ref="AC15:AD19">LINEST(AF31:AF37,$H$31:$H$37,1,1)</f>
        <v>0.51301809746571603</v>
      </c>
      <c r="AD15">
        <v>0.16401707811836896</v>
      </c>
      <c r="AH15" cm="1">
        <f t="array" ref="AH15:AI19">LINEST(AK31:AK37,$H$31:$H$37,1,1)</f>
        <v>0.36357743367227391</v>
      </c>
      <c r="AI15">
        <v>9.3699670437694227E-2</v>
      </c>
      <c r="AM15" cm="1">
        <f t="array" ref="AM15:AN19">LINEST(AP31:AP37,$H$31:$H$37,1,1)</f>
        <v>1.7748825649215036</v>
      </c>
      <c r="AN15">
        <v>0.12742206342037576</v>
      </c>
    </row>
    <row r="16" spans="1:56" x14ac:dyDescent="0.25">
      <c r="A16" s="186"/>
      <c r="B16" s="199"/>
      <c r="I16">
        <v>1.3776882964426491E-4</v>
      </c>
      <c r="J16">
        <v>2.6685233991513304E-3</v>
      </c>
      <c r="N16">
        <v>2.1446445527886356E-4</v>
      </c>
      <c r="O16">
        <v>4.1540849165638211E-3</v>
      </c>
      <c r="S16">
        <v>1.7377308009214726E-3</v>
      </c>
      <c r="T16">
        <v>3.3659103555271949E-2</v>
      </c>
      <c r="X16">
        <v>2.0423838107722122E-4</v>
      </c>
      <c r="Y16">
        <v>3.9560102260913655E-3</v>
      </c>
      <c r="AC16">
        <v>1.0374167692891608E-3</v>
      </c>
      <c r="AD16">
        <v>2.0094319815798376E-2</v>
      </c>
      <c r="AH16">
        <v>6.5943230690038645E-4</v>
      </c>
      <c r="AI16">
        <v>1.2772922189030707E-2</v>
      </c>
      <c r="AM16">
        <v>6.7752312376904295E-4</v>
      </c>
      <c r="AN16">
        <v>1.3123333586503015E-2</v>
      </c>
    </row>
    <row r="17" spans="1:55" x14ac:dyDescent="0.25">
      <c r="A17" s="186">
        <v>2</v>
      </c>
      <c r="B17" s="190" t="s">
        <v>237</v>
      </c>
      <c r="D17" s="184">
        <v>1</v>
      </c>
      <c r="E17" s="16" t="s">
        <v>269</v>
      </c>
      <c r="I17">
        <v>0.99815396306650794</v>
      </c>
      <c r="J17">
        <v>6.1483487211822577E-3</v>
      </c>
      <c r="N17">
        <v>0.99999808327468775</v>
      </c>
      <c r="O17">
        <v>9.5711218768253607E-3</v>
      </c>
      <c r="S17">
        <v>0.99997988578215535</v>
      </c>
      <c r="T17">
        <v>7.7551467739054872E-2</v>
      </c>
      <c r="X17">
        <v>0.9999986610918421</v>
      </c>
      <c r="Y17">
        <v>9.1147525340449283E-3</v>
      </c>
      <c r="AC17">
        <v>0.99997955428602348</v>
      </c>
      <c r="AD17">
        <v>4.6297846060402846E-2</v>
      </c>
      <c r="AH17">
        <v>0.9999835521376812</v>
      </c>
      <c r="AI17">
        <v>2.9429151654305537E-2</v>
      </c>
      <c r="AM17">
        <v>0.9999992714175836</v>
      </c>
      <c r="AN17">
        <v>3.023650881228352E-2</v>
      </c>
    </row>
    <row r="18" spans="1:55" x14ac:dyDescent="0.25">
      <c r="A18" s="186"/>
      <c r="B18" s="199"/>
      <c r="I18">
        <v>2703.5048566941623</v>
      </c>
      <c r="J18">
        <v>5</v>
      </c>
      <c r="N18">
        <v>2608610.8344996125</v>
      </c>
      <c r="O18">
        <v>5</v>
      </c>
      <c r="S18">
        <v>248575.38421607626</v>
      </c>
      <c r="T18">
        <v>5</v>
      </c>
      <c r="X18">
        <v>3734381.0896086302</v>
      </c>
      <c r="Y18">
        <v>5</v>
      </c>
      <c r="AC18">
        <v>244545.03164691501</v>
      </c>
      <c r="AD18">
        <v>5</v>
      </c>
      <c r="AH18">
        <v>303985.87146063941</v>
      </c>
      <c r="AI18">
        <v>5</v>
      </c>
      <c r="AM18">
        <v>6862636.5994158983</v>
      </c>
      <c r="AN18">
        <v>5</v>
      </c>
    </row>
    <row r="19" spans="1:55" x14ac:dyDescent="0.25">
      <c r="A19" s="186">
        <v>3</v>
      </c>
      <c r="B19" s="190" t="s">
        <v>238</v>
      </c>
      <c r="I19">
        <v>0.10219840965828707</v>
      </c>
      <c r="J19">
        <v>1.890109599863175E-4</v>
      </c>
      <c r="N19">
        <v>238.96537967617738</v>
      </c>
      <c r="O19">
        <v>4.5803186990522502E-4</v>
      </c>
      <c r="S19">
        <v>1494.98956992274</v>
      </c>
      <c r="T19">
        <v>3.0071150742408338E-2</v>
      </c>
      <c r="X19">
        <v>310.24757760269517</v>
      </c>
      <c r="Y19">
        <v>4.1539356878439221E-4</v>
      </c>
      <c r="AC19">
        <v>524.17996434371537</v>
      </c>
      <c r="AD19">
        <v>1.0717452749163796E-2</v>
      </c>
      <c r="AH19">
        <v>263.27455362174101</v>
      </c>
      <c r="AI19">
        <v>4.3303748354605719E-3</v>
      </c>
      <c r="AM19">
        <v>6274.1412526613667</v>
      </c>
      <c r="AN19">
        <v>4.5712323257764949E-3</v>
      </c>
    </row>
    <row r="20" spans="1:55" x14ac:dyDescent="0.25">
      <c r="A20" s="186"/>
      <c r="B20" s="199"/>
    </row>
    <row r="21" spans="1:55" x14ac:dyDescent="0.25">
      <c r="A21" s="186">
        <v>4</v>
      </c>
      <c r="B21" s="190" t="s">
        <v>239</v>
      </c>
    </row>
    <row r="22" spans="1:55" x14ac:dyDescent="0.25">
      <c r="A22" s="186"/>
      <c r="B22" s="199"/>
    </row>
    <row r="23" spans="1:55" x14ac:dyDescent="0.25">
      <c r="A23" s="186">
        <v>5</v>
      </c>
      <c r="B23" s="190" t="s">
        <v>240</v>
      </c>
    </row>
    <row r="24" spans="1:55" x14ac:dyDescent="0.25">
      <c r="A24" s="186"/>
      <c r="B24" s="199"/>
    </row>
    <row r="25" spans="1:55" x14ac:dyDescent="0.25">
      <c r="A25" s="186">
        <v>6</v>
      </c>
      <c r="B25" s="190" t="s">
        <v>241</v>
      </c>
    </row>
    <row r="26" spans="1:55" x14ac:dyDescent="0.25">
      <c r="A26" s="187">
        <v>7</v>
      </c>
      <c r="B26" s="200" t="s">
        <v>242</v>
      </c>
    </row>
    <row r="27" spans="1:55" x14ac:dyDescent="0.25">
      <c r="A27" s="16"/>
    </row>
    <row r="28" spans="1:55" x14ac:dyDescent="0.25">
      <c r="A28" s="144">
        <v>1</v>
      </c>
      <c r="B28" s="152" t="s">
        <v>227</v>
      </c>
      <c r="C28" s="153" t="s">
        <v>228</v>
      </c>
      <c r="D28" s="153" t="s">
        <v>228</v>
      </c>
      <c r="E28" s="153" t="s">
        <v>228</v>
      </c>
      <c r="F28" s="153" t="s">
        <v>228</v>
      </c>
      <c r="G28" s="153" t="s">
        <v>228</v>
      </c>
      <c r="H28" s="153" t="s">
        <v>228</v>
      </c>
      <c r="I28" s="178" t="s">
        <v>229</v>
      </c>
      <c r="J28" s="179"/>
      <c r="K28" s="179" t="s">
        <v>228</v>
      </c>
      <c r="L28" s="179" t="s">
        <v>228</v>
      </c>
      <c r="M28" s="180" t="s">
        <v>228</v>
      </c>
      <c r="N28" s="181" t="s">
        <v>230</v>
      </c>
      <c r="O28" s="179"/>
      <c r="P28" s="179" t="s">
        <v>228</v>
      </c>
      <c r="Q28" s="179" t="s">
        <v>228</v>
      </c>
      <c r="R28" s="180" t="s">
        <v>228</v>
      </c>
      <c r="S28" s="181" t="s">
        <v>231</v>
      </c>
      <c r="T28" s="179"/>
      <c r="U28" s="179" t="s">
        <v>228</v>
      </c>
      <c r="V28" s="179" t="s">
        <v>228</v>
      </c>
      <c r="W28" s="180" t="s">
        <v>228</v>
      </c>
      <c r="X28" s="181" t="s">
        <v>232</v>
      </c>
      <c r="Y28" s="179"/>
      <c r="Z28" s="179" t="s">
        <v>228</v>
      </c>
      <c r="AA28" s="179" t="s">
        <v>228</v>
      </c>
      <c r="AB28" s="180" t="s">
        <v>228</v>
      </c>
      <c r="AC28" s="181" t="s">
        <v>233</v>
      </c>
      <c r="AD28" s="179"/>
      <c r="AE28" s="179" t="s">
        <v>228</v>
      </c>
      <c r="AF28" s="179" t="s">
        <v>228</v>
      </c>
      <c r="AG28" s="180" t="s">
        <v>228</v>
      </c>
      <c r="AH28" s="181" t="s">
        <v>234</v>
      </c>
      <c r="AI28" s="179"/>
      <c r="AJ28" s="179" t="s">
        <v>228</v>
      </c>
      <c r="AK28" s="179" t="s">
        <v>228</v>
      </c>
      <c r="AL28" s="180" t="s">
        <v>228</v>
      </c>
      <c r="AM28" s="181" t="s">
        <v>235</v>
      </c>
      <c r="AN28" s="179"/>
      <c r="AO28" s="179" t="s">
        <v>228</v>
      </c>
      <c r="AP28" s="179" t="s">
        <v>228</v>
      </c>
      <c r="AQ28" s="180" t="s">
        <v>228</v>
      </c>
      <c r="AR28" s="195" t="s">
        <v>236</v>
      </c>
      <c r="AS28" s="196"/>
      <c r="AT28" s="195" t="s">
        <v>237</v>
      </c>
      <c r="AU28" s="196"/>
      <c r="AV28" s="195" t="s">
        <v>238</v>
      </c>
      <c r="AW28" s="196"/>
      <c r="AX28" s="195" t="s">
        <v>239</v>
      </c>
      <c r="AY28" s="196"/>
      <c r="AZ28" s="195" t="s">
        <v>240</v>
      </c>
      <c r="BA28" s="196"/>
      <c r="BB28" s="195" t="s">
        <v>241</v>
      </c>
      <c r="BC28" s="197"/>
    </row>
    <row r="29" spans="1:55" x14ac:dyDescent="0.25">
      <c r="A29" s="144"/>
      <c r="B29" s="146"/>
      <c r="C29" s="146" t="s">
        <v>228</v>
      </c>
      <c r="D29" s="146" t="s">
        <v>243</v>
      </c>
      <c r="E29" s="146" t="s">
        <v>244</v>
      </c>
      <c r="F29" s="146" t="s">
        <v>245</v>
      </c>
      <c r="G29" s="146" t="s">
        <v>246</v>
      </c>
      <c r="H29" s="146" t="s">
        <v>247</v>
      </c>
      <c r="I29" s="182"/>
      <c r="J29" s="182"/>
      <c r="K29" s="182"/>
      <c r="L29" s="182"/>
      <c r="M29" s="182"/>
      <c r="N29" s="182"/>
      <c r="O29" s="182"/>
      <c r="P29" s="182"/>
      <c r="Q29" s="182"/>
      <c r="R29" s="182"/>
      <c r="S29" s="182"/>
      <c r="T29" s="182"/>
      <c r="U29" s="182"/>
      <c r="V29" s="182"/>
      <c r="W29" s="182"/>
      <c r="X29" s="182"/>
      <c r="Y29" s="182"/>
      <c r="Z29" s="182"/>
      <c r="AA29" s="182"/>
      <c r="AB29" s="182"/>
      <c r="AC29" s="182"/>
      <c r="AD29" s="182"/>
      <c r="AE29" s="182"/>
      <c r="AF29" s="182"/>
      <c r="AG29" s="182"/>
      <c r="AH29" s="182"/>
      <c r="AI29" s="182"/>
      <c r="AJ29" s="182"/>
      <c r="AK29" s="182"/>
      <c r="AL29" s="182"/>
      <c r="AM29" s="182"/>
      <c r="AN29" s="182"/>
      <c r="AO29" s="182"/>
      <c r="AP29" s="182"/>
      <c r="AQ29" s="182"/>
      <c r="AR29" s="194"/>
      <c r="AS29" s="194"/>
      <c r="AT29" s="194"/>
      <c r="AU29" s="194"/>
      <c r="AV29" s="194"/>
      <c r="AW29" s="194"/>
      <c r="AX29" s="194"/>
      <c r="AY29" s="194"/>
      <c r="AZ29" s="194"/>
      <c r="BA29" s="194"/>
      <c r="BB29" s="194"/>
      <c r="BC29" s="194"/>
    </row>
    <row r="30" spans="1:55" x14ac:dyDescent="0.25">
      <c r="A30" s="144"/>
      <c r="B30" s="147"/>
      <c r="C30" s="148" t="s">
        <v>228</v>
      </c>
      <c r="D30" s="148" t="s">
        <v>253</v>
      </c>
      <c r="E30" s="149">
        <v>44602.540277777778</v>
      </c>
      <c r="F30" s="148" t="s">
        <v>254</v>
      </c>
      <c r="G30" s="148">
        <v>1</v>
      </c>
      <c r="H30" s="157" t="s">
        <v>255</v>
      </c>
      <c r="I30" s="174">
        <f t="shared" ref="I30:I39" si="0">IF($D$17=1,(L30-L$30)/I$15,L30/I$15)</f>
        <v>0</v>
      </c>
      <c r="J30" s="158"/>
      <c r="K30" s="159"/>
      <c r="L30" s="158">
        <f>L3/HLOOKUP($E$15,$AR$1:$BD$12,$A3,FALSE)</f>
        <v>3.6498011529769399E-2</v>
      </c>
      <c r="M30" s="159"/>
      <c r="N30" s="174">
        <f t="shared" ref="N30:N39" si="1">IF($D$17=1,(Q30-Q$30)/N$15,Q30/N$15)</f>
        <v>0</v>
      </c>
      <c r="O30" s="158"/>
      <c r="P30" s="159"/>
      <c r="Q30" s="158">
        <f>Q3/HLOOKUP($E$15,$AR$1:$BD$12,$A3,FALSE)</f>
        <v>1.7571103306894356E-3</v>
      </c>
      <c r="R30" s="159"/>
      <c r="S30" s="174">
        <f t="shared" ref="S30:S39" si="2">IF($D$17=1,(V30-V$30)/S$15,V30/S$15)</f>
        <v>0</v>
      </c>
      <c r="T30" s="158"/>
      <c r="U30" s="159"/>
      <c r="V30" s="158">
        <f>V3/HLOOKUP($E$15,$AR$1:$BD$12,$A3,FALSE)</f>
        <v>0.2908355080741547</v>
      </c>
      <c r="W30" s="159"/>
      <c r="X30" s="174">
        <f t="shared" ref="X30:X39" si="3">IF($D$17=1,(AA30-AA$30)/X$15,AA30/X$15)</f>
        <v>0</v>
      </c>
      <c r="Y30" s="158"/>
      <c r="Z30" s="159"/>
      <c r="AA30" s="158">
        <f>AA3/HLOOKUP($E$15,$AR$1:$BD$12,$A3,FALSE)</f>
        <v>1.3795512483825439E-2</v>
      </c>
      <c r="AB30" s="159"/>
      <c r="AC30" s="174">
        <f t="shared" ref="AC30:AC39" si="4">IF($D$17=1,(AF30-AF$30)/AC$15,AF30/AC$15)</f>
        <v>0</v>
      </c>
      <c r="AD30" s="158"/>
      <c r="AE30" s="159"/>
      <c r="AF30" s="158">
        <f>AF3/HLOOKUP($E$15,$AR$1:$BD$12,$A3,FALSE)</f>
        <v>0.15634172163444207</v>
      </c>
      <c r="AG30" s="159"/>
      <c r="AH30" s="174">
        <f t="shared" ref="AH30:AH39" si="5">IF($D$17=1,(AK30-AK$30)/AH$15,AK30/AH$15)</f>
        <v>0</v>
      </c>
      <c r="AI30" s="158"/>
      <c r="AJ30" s="159"/>
      <c r="AK30" s="158">
        <f>AK3/HLOOKUP($E$15,$AR$1:$BD$12,$A3,FALSE)</f>
        <v>0.13932824742816705</v>
      </c>
      <c r="AL30" s="159"/>
      <c r="AM30" s="174">
        <f t="shared" ref="AM30:AM39" si="6">IF($D$17=1,(AP30-AP$30)/AM$15,AP30/AM$15)</f>
        <v>0</v>
      </c>
      <c r="AN30" s="158"/>
      <c r="AO30" s="159"/>
      <c r="AP30" s="158">
        <f>AP3/HLOOKUP($E$15,$AR$1:$BD$12,$A3,FALSE)</f>
        <v>0.2540705509364532</v>
      </c>
      <c r="AQ30" s="159"/>
      <c r="AR30" s="160"/>
      <c r="AS30" s="159"/>
      <c r="AT30" s="160"/>
      <c r="AU30" s="159"/>
      <c r="AV30" s="160"/>
      <c r="AW30" s="159"/>
      <c r="AX30" s="160"/>
      <c r="AY30" s="159"/>
      <c r="AZ30" s="160"/>
      <c r="BA30" s="159"/>
      <c r="BB30" s="160"/>
      <c r="BC30" s="159"/>
    </row>
    <row r="31" spans="1:55" x14ac:dyDescent="0.25">
      <c r="A31" s="144"/>
      <c r="B31" s="147"/>
      <c r="C31" s="150" t="s">
        <v>228</v>
      </c>
      <c r="D31" s="150" t="s">
        <v>257</v>
      </c>
      <c r="E31" s="151">
        <v>44602.546527777777</v>
      </c>
      <c r="F31" s="150" t="s">
        <v>258</v>
      </c>
      <c r="G31" s="150">
        <v>2</v>
      </c>
      <c r="H31" s="161">
        <v>0.05</v>
      </c>
      <c r="I31" s="175">
        <f t="shared" si="0"/>
        <v>-7.4889595450500598E-2</v>
      </c>
      <c r="J31" s="162"/>
      <c r="K31" s="163"/>
      <c r="L31" s="162">
        <f t="shared" ref="L31:L38" si="7">L4/HLOOKUP($E$15,$AR$1:$BD$12,$A4,FALSE)</f>
        <v>3.5961553153615142E-2</v>
      </c>
      <c r="M31" s="163"/>
      <c r="N31" s="175">
        <f t="shared" si="1"/>
        <v>9.3984322525847125E-2</v>
      </c>
      <c r="O31" s="162"/>
      <c r="P31" s="163"/>
      <c r="Q31" s="162">
        <f t="shared" ref="Q31:Q38" si="8">Q4/HLOOKUP($E$15,$AR$1:$BD$12,$A4,FALSE)</f>
        <v>3.4311936884357339E-2</v>
      </c>
      <c r="R31" s="163"/>
      <c r="S31" s="175">
        <f t="shared" si="2"/>
        <v>6.7202749408793838E-2</v>
      </c>
      <c r="T31" s="162"/>
      <c r="U31" s="163"/>
      <c r="V31" s="162">
        <f t="shared" ref="V31:V38" si="9">V4/HLOOKUP($E$15,$AR$1:$BD$12,$A4,FALSE)</f>
        <v>0.34905904712356695</v>
      </c>
      <c r="W31" s="163"/>
      <c r="X31" s="175">
        <f t="shared" si="3"/>
        <v>8.0443230403601657E-2</v>
      </c>
      <c r="Y31" s="162"/>
      <c r="Z31" s="163"/>
      <c r="AA31" s="162">
        <f t="shared" ref="AA31:AA38" si="10">AA4/HLOOKUP($E$15,$AR$1:$BD$12,$A4,FALSE)</f>
        <v>4.5544960511965271E-2</v>
      </c>
      <c r="AB31" s="163"/>
      <c r="AC31" s="175">
        <f t="shared" si="4"/>
        <v>0.17837678491990283</v>
      </c>
      <c r="AD31" s="162"/>
      <c r="AE31" s="163"/>
      <c r="AF31" s="162">
        <f t="shared" ref="AF31:AF38" si="11">AF4/HLOOKUP($E$15,$AR$1:$BD$12,$A4,FALSE)</f>
        <v>0.24785224046610185</v>
      </c>
      <c r="AG31" s="163"/>
      <c r="AH31" s="175">
        <f t="shared" si="5"/>
        <v>7.5720490435144575E-2</v>
      </c>
      <c r="AI31" s="162"/>
      <c r="AJ31" s="163"/>
      <c r="AK31" s="162">
        <f t="shared" ref="AK31:AK38" si="12">AK4/HLOOKUP($E$15,$AR$1:$BD$12,$A4,FALSE)</f>
        <v>0.16685850901698288</v>
      </c>
      <c r="AL31" s="163"/>
      <c r="AM31" s="175">
        <f t="shared" si="6"/>
        <v>-2.4494909902578409E-3</v>
      </c>
      <c r="AN31" s="162"/>
      <c r="AO31" s="163"/>
      <c r="AP31" s="162">
        <f t="shared" ref="AP31:AP38" si="13">AP4/HLOOKUP($E$15,$AR$1:$BD$12,$A4,FALSE)</f>
        <v>0.24972299208491225</v>
      </c>
      <c r="AQ31" s="163"/>
      <c r="AR31" s="164"/>
      <c r="AS31" s="163"/>
      <c r="AT31" s="164"/>
      <c r="AU31" s="163"/>
      <c r="AV31" s="164"/>
      <c r="AW31" s="163"/>
      <c r="AX31" s="164"/>
      <c r="AY31" s="163"/>
      <c r="AZ31" s="164"/>
      <c r="BA31" s="163"/>
      <c r="BB31" s="164"/>
      <c r="BC31" s="163"/>
    </row>
    <row r="32" spans="1:55" x14ac:dyDescent="0.25">
      <c r="A32" s="144"/>
      <c r="B32" s="146"/>
      <c r="C32" s="150" t="s">
        <v>228</v>
      </c>
      <c r="D32" s="150" t="s">
        <v>259</v>
      </c>
      <c r="E32" s="151">
        <v>44602.55</v>
      </c>
      <c r="F32" s="150" t="s">
        <v>258</v>
      </c>
      <c r="G32" s="150">
        <v>3</v>
      </c>
      <c r="H32" s="161">
        <v>0.1</v>
      </c>
      <c r="I32" s="175">
        <f t="shared" si="0"/>
        <v>-0.67173446102372447</v>
      </c>
      <c r="J32" s="162"/>
      <c r="K32" s="163"/>
      <c r="L32" s="162">
        <f t="shared" si="7"/>
        <v>3.1686160484241638E-2</v>
      </c>
      <c r="M32" s="163"/>
      <c r="N32" s="175">
        <f t="shared" si="1"/>
        <v>0.10161159481428048</v>
      </c>
      <c r="O32" s="162"/>
      <c r="P32" s="163"/>
      <c r="Q32" s="162">
        <f t="shared" si="8"/>
        <v>3.6953915032992266E-2</v>
      </c>
      <c r="R32" s="163"/>
      <c r="S32" s="175">
        <f t="shared" si="2"/>
        <v>9.6706491769942615E-2</v>
      </c>
      <c r="T32" s="162"/>
      <c r="U32" s="163"/>
      <c r="V32" s="162">
        <f t="shared" si="9"/>
        <v>0.37462068426758771</v>
      </c>
      <c r="W32" s="163"/>
      <c r="X32" s="175">
        <f t="shared" si="3"/>
        <v>9.7047269175875112E-2</v>
      </c>
      <c r="Y32" s="162"/>
      <c r="Z32" s="163"/>
      <c r="AA32" s="162">
        <f t="shared" si="10"/>
        <v>5.2098266034538016E-2</v>
      </c>
      <c r="AB32" s="163"/>
      <c r="AC32" s="175">
        <f t="shared" si="4"/>
        <v>5.1745913914173283E-2</v>
      </c>
      <c r="AD32" s="162"/>
      <c r="AE32" s="163"/>
      <c r="AF32" s="162">
        <f t="shared" si="11"/>
        <v>0.18288831194231597</v>
      </c>
      <c r="AG32" s="163"/>
      <c r="AH32" s="175">
        <f t="shared" si="5"/>
        <v>-4.088010031462419E-2</v>
      </c>
      <c r="AI32" s="162"/>
      <c r="AJ32" s="163"/>
      <c r="AK32" s="162">
        <f t="shared" si="12"/>
        <v>0.12446516546751087</v>
      </c>
      <c r="AL32" s="163"/>
      <c r="AM32" s="175">
        <f t="shared" si="6"/>
        <v>2.2787026954034412E-2</v>
      </c>
      <c r="AN32" s="162"/>
      <c r="AO32" s="163"/>
      <c r="AP32" s="162">
        <f t="shared" si="13"/>
        <v>0.29451484778356524</v>
      </c>
      <c r="AQ32" s="163"/>
      <c r="AR32" s="164"/>
      <c r="AS32" s="163"/>
      <c r="AT32" s="164"/>
      <c r="AU32" s="163"/>
      <c r="AV32" s="164"/>
      <c r="AW32" s="163"/>
      <c r="AX32" s="164"/>
      <c r="AY32" s="163"/>
      <c r="AZ32" s="164"/>
      <c r="BA32" s="163"/>
      <c r="BB32" s="164"/>
      <c r="BC32" s="163"/>
    </row>
    <row r="33" spans="1:55" x14ac:dyDescent="0.25">
      <c r="A33" s="144"/>
      <c r="B33" s="147"/>
      <c r="C33" s="150" t="s">
        <v>228</v>
      </c>
      <c r="D33" s="150" t="s">
        <v>260</v>
      </c>
      <c r="E33" s="151">
        <v>44602.552777777775</v>
      </c>
      <c r="F33" s="150" t="s">
        <v>258</v>
      </c>
      <c r="G33" s="150">
        <v>4</v>
      </c>
      <c r="H33" s="165">
        <v>0.5</v>
      </c>
      <c r="I33" s="175">
        <f t="shared" si="0"/>
        <v>-2.1399219652842834</v>
      </c>
      <c r="J33" s="162"/>
      <c r="K33" s="163"/>
      <c r="L33" s="162">
        <f t="shared" si="7"/>
        <v>2.1169058880372231E-2</v>
      </c>
      <c r="M33" s="163"/>
      <c r="N33" s="175">
        <f t="shared" si="1"/>
        <v>0.50002519792940214</v>
      </c>
      <c r="O33" s="162"/>
      <c r="P33" s="163"/>
      <c r="Q33" s="162">
        <f t="shared" si="8"/>
        <v>0.17495869495219254</v>
      </c>
      <c r="R33" s="163"/>
      <c r="S33" s="175">
        <f t="shared" si="2"/>
        <v>0.46831115946879714</v>
      </c>
      <c r="T33" s="162"/>
      <c r="U33" s="163"/>
      <c r="V33" s="162">
        <f t="shared" si="9"/>
        <v>0.69657386432418988</v>
      </c>
      <c r="W33" s="163"/>
      <c r="X33" s="175">
        <f t="shared" si="3"/>
        <v>0.50060766121288547</v>
      </c>
      <c r="Y33" s="162"/>
      <c r="Z33" s="163"/>
      <c r="AA33" s="162">
        <f t="shared" si="10"/>
        <v>0.21137605272845889</v>
      </c>
      <c r="AB33" s="163"/>
      <c r="AC33" s="175">
        <f t="shared" si="4"/>
        <v>0.38951859848854492</v>
      </c>
      <c r="AD33" s="162"/>
      <c r="AE33" s="163"/>
      <c r="AF33" s="162">
        <f t="shared" si="11"/>
        <v>0.35617181195854752</v>
      </c>
      <c r="AG33" s="163"/>
      <c r="AH33" s="175">
        <f t="shared" si="5"/>
        <v>0.28954885480630949</v>
      </c>
      <c r="AI33" s="162"/>
      <c r="AJ33" s="163"/>
      <c r="AK33" s="162">
        <f t="shared" si="12"/>
        <v>0.2446016769813909</v>
      </c>
      <c r="AL33" s="163"/>
      <c r="AM33" s="175">
        <f t="shared" si="6"/>
        <v>0.4055941190467216</v>
      </c>
      <c r="AN33" s="162"/>
      <c r="AO33" s="163"/>
      <c r="AP33" s="162">
        <f t="shared" si="13"/>
        <v>0.97395248126717615</v>
      </c>
      <c r="AQ33" s="163"/>
      <c r="AR33" s="164"/>
      <c r="AS33" s="163"/>
      <c r="AT33" s="164"/>
      <c r="AU33" s="163"/>
      <c r="AV33" s="164"/>
      <c r="AW33" s="163"/>
      <c r="AX33" s="164"/>
      <c r="AY33" s="163"/>
      <c r="AZ33" s="164"/>
      <c r="BA33" s="163"/>
      <c r="BB33" s="164"/>
      <c r="BC33" s="163"/>
    </row>
    <row r="34" spans="1:55" x14ac:dyDescent="0.25">
      <c r="A34" s="144"/>
      <c r="B34" s="146"/>
      <c r="C34" s="150" t="s">
        <v>228</v>
      </c>
      <c r="D34" s="150" t="s">
        <v>261</v>
      </c>
      <c r="E34" s="151">
        <v>44602.556250000001</v>
      </c>
      <c r="F34" s="150" t="s">
        <v>258</v>
      </c>
      <c r="G34" s="150">
        <v>5</v>
      </c>
      <c r="H34" s="161">
        <v>1</v>
      </c>
      <c r="I34" s="175">
        <f t="shared" si="0"/>
        <v>-0.43151674665200457</v>
      </c>
      <c r="J34" s="162"/>
      <c r="K34" s="163"/>
      <c r="L34" s="162">
        <f t="shared" si="7"/>
        <v>3.3406917609448923E-2</v>
      </c>
      <c r="M34" s="163"/>
      <c r="N34" s="175">
        <f t="shared" si="1"/>
        <v>1.020465976871912</v>
      </c>
      <c r="O34" s="162"/>
      <c r="P34" s="163"/>
      <c r="Q34" s="162">
        <f t="shared" si="8"/>
        <v>0.35523194515591328</v>
      </c>
      <c r="R34" s="163"/>
      <c r="S34" s="175">
        <f t="shared" si="2"/>
        <v>1.0194566257802113</v>
      </c>
      <c r="T34" s="162"/>
      <c r="U34" s="163"/>
      <c r="V34" s="162">
        <f t="shared" si="9"/>
        <v>1.1740787262828591</v>
      </c>
      <c r="W34" s="163"/>
      <c r="X34" s="175">
        <f t="shared" si="3"/>
        <v>0.99536926462592767</v>
      </c>
      <c r="Y34" s="162"/>
      <c r="Z34" s="163"/>
      <c r="AA34" s="162">
        <f t="shared" si="10"/>
        <v>0.40664926260664158</v>
      </c>
      <c r="AB34" s="163"/>
      <c r="AC34" s="175">
        <f t="shared" si="4"/>
        <v>1.0067736962733826</v>
      </c>
      <c r="AD34" s="162"/>
      <c r="AE34" s="163"/>
      <c r="AF34" s="162">
        <f t="shared" si="11"/>
        <v>0.67283484787513947</v>
      </c>
      <c r="AG34" s="163"/>
      <c r="AH34" s="175">
        <f t="shared" si="5"/>
        <v>0.88034891790600001</v>
      </c>
      <c r="AI34" s="162"/>
      <c r="AJ34" s="163"/>
      <c r="AK34" s="162">
        <f t="shared" si="12"/>
        <v>0.45940324773659391</v>
      </c>
      <c r="AL34" s="163"/>
      <c r="AM34" s="175">
        <f t="shared" si="6"/>
        <v>0.91657197505900612</v>
      </c>
      <c r="AN34" s="162"/>
      <c r="AO34" s="163"/>
      <c r="AP34" s="162">
        <f t="shared" si="13"/>
        <v>1.8808781689643503</v>
      </c>
      <c r="AQ34" s="163"/>
      <c r="AR34" s="164"/>
      <c r="AS34" s="163"/>
      <c r="AT34" s="164"/>
      <c r="AU34" s="163"/>
      <c r="AV34" s="164"/>
      <c r="AW34" s="163"/>
      <c r="AX34" s="164"/>
      <c r="AY34" s="163"/>
      <c r="AZ34" s="164"/>
      <c r="BA34" s="163"/>
      <c r="BB34" s="164"/>
      <c r="BC34" s="163"/>
    </row>
    <row r="35" spans="1:55" x14ac:dyDescent="0.25">
      <c r="A35" s="144"/>
      <c r="B35" s="147"/>
      <c r="C35" s="150" t="s">
        <v>228</v>
      </c>
      <c r="D35" s="150" t="s">
        <v>262</v>
      </c>
      <c r="E35" s="151">
        <v>44602.55972222222</v>
      </c>
      <c r="F35" s="150" t="s">
        <v>258</v>
      </c>
      <c r="G35" s="150">
        <v>6</v>
      </c>
      <c r="H35" s="161">
        <v>5</v>
      </c>
      <c r="I35" s="175">
        <f t="shared" si="0"/>
        <v>3.7371571506250554</v>
      </c>
      <c r="J35" s="162"/>
      <c r="K35" s="163"/>
      <c r="L35" s="162">
        <f t="shared" si="7"/>
        <v>6.3268476030178003E-2</v>
      </c>
      <c r="M35" s="163"/>
      <c r="N35" s="175">
        <f t="shared" si="1"/>
        <v>5.0710669937730515</v>
      </c>
      <c r="O35" s="162"/>
      <c r="P35" s="163"/>
      <c r="Q35" s="162">
        <f t="shared" si="8"/>
        <v>1.7583022658156393</v>
      </c>
      <c r="R35" s="163"/>
      <c r="S35" s="175">
        <f t="shared" si="2"/>
        <v>5.1738359191366934</v>
      </c>
      <c r="T35" s="162"/>
      <c r="U35" s="163"/>
      <c r="V35" s="162">
        <f t="shared" si="9"/>
        <v>4.773375885115458</v>
      </c>
      <c r="W35" s="163"/>
      <c r="X35" s="175">
        <f t="shared" si="3"/>
        <v>5.053151894065115</v>
      </c>
      <c r="Y35" s="162"/>
      <c r="Z35" s="163"/>
      <c r="AA35" s="162">
        <f t="shared" si="10"/>
        <v>2.008180653831078</v>
      </c>
      <c r="AB35" s="163"/>
      <c r="AC35" s="175">
        <f t="shared" si="4"/>
        <v>5.1043682412266316</v>
      </c>
      <c r="AD35" s="162"/>
      <c r="AE35" s="163"/>
      <c r="AF35" s="162">
        <f t="shared" si="11"/>
        <v>2.7749750055129518</v>
      </c>
      <c r="AG35" s="163"/>
      <c r="AH35" s="175">
        <f t="shared" si="5"/>
        <v>4.8417498721944936</v>
      </c>
      <c r="AI35" s="162"/>
      <c r="AJ35" s="163"/>
      <c r="AK35" s="162">
        <f t="shared" si="12"/>
        <v>1.8996792404437011</v>
      </c>
      <c r="AL35" s="163"/>
      <c r="AM35" s="175">
        <f t="shared" si="6"/>
        <v>4.9469039530106107</v>
      </c>
      <c r="AN35" s="162"/>
      <c r="AO35" s="163"/>
      <c r="AP35" s="162">
        <f t="shared" si="13"/>
        <v>9.0342441274762511</v>
      </c>
      <c r="AQ35" s="163"/>
      <c r="AR35" s="164"/>
      <c r="AS35" s="163"/>
      <c r="AT35" s="164"/>
      <c r="AU35" s="163"/>
      <c r="AV35" s="164"/>
      <c r="AW35" s="163"/>
      <c r="AX35" s="164"/>
      <c r="AY35" s="163"/>
      <c r="AZ35" s="164"/>
      <c r="BA35" s="163"/>
      <c r="BB35" s="164"/>
      <c r="BC35" s="163"/>
    </row>
    <row r="36" spans="1:55" x14ac:dyDescent="0.25">
      <c r="A36" s="144"/>
      <c r="B36" s="146"/>
      <c r="C36" s="150" t="s">
        <v>228</v>
      </c>
      <c r="D36" s="150" t="s">
        <v>263</v>
      </c>
      <c r="E36" s="151">
        <v>44602.5625</v>
      </c>
      <c r="F36" s="150" t="s">
        <v>258</v>
      </c>
      <c r="G36" s="150">
        <v>7</v>
      </c>
      <c r="H36" s="161">
        <v>10</v>
      </c>
      <c r="I36" s="175">
        <f t="shared" si="0"/>
        <v>8.2479318430705604</v>
      </c>
      <c r="J36" s="162"/>
      <c r="K36" s="163"/>
      <c r="L36" s="162">
        <f t="shared" si="7"/>
        <v>9.5580613011962953E-2</v>
      </c>
      <c r="M36" s="163"/>
      <c r="N36" s="175">
        <f t="shared" si="1"/>
        <v>10.013206728168035</v>
      </c>
      <c r="O36" s="162"/>
      <c r="P36" s="163"/>
      <c r="Q36" s="162">
        <f t="shared" si="8"/>
        <v>3.4701888606567279</v>
      </c>
      <c r="R36" s="163"/>
      <c r="S36" s="175">
        <f t="shared" si="2"/>
        <v>10.160318997910577</v>
      </c>
      <c r="T36" s="162"/>
      <c r="U36" s="163"/>
      <c r="V36" s="162">
        <f t="shared" si="9"/>
        <v>9.0935963345816706</v>
      </c>
      <c r="W36" s="163"/>
      <c r="X36" s="175">
        <f t="shared" si="3"/>
        <v>10.007369214375551</v>
      </c>
      <c r="Y36" s="162"/>
      <c r="Z36" s="163"/>
      <c r="AA36" s="162">
        <f t="shared" si="10"/>
        <v>3.9635181575853271</v>
      </c>
      <c r="AB36" s="163"/>
      <c r="AC36" s="175">
        <f t="shared" si="4"/>
        <v>10.016876411412886</v>
      </c>
      <c r="AD36" s="162"/>
      <c r="AE36" s="163"/>
      <c r="AF36" s="162">
        <f t="shared" si="11"/>
        <v>5.2951806007666899</v>
      </c>
      <c r="AG36" s="163"/>
      <c r="AH36" s="175">
        <f t="shared" si="5"/>
        <v>9.8396637160132112</v>
      </c>
      <c r="AI36" s="162"/>
      <c r="AJ36" s="163"/>
      <c r="AK36" s="162">
        <f t="shared" si="12"/>
        <v>3.7168079294944407</v>
      </c>
      <c r="AL36" s="163"/>
      <c r="AM36" s="175">
        <f t="shared" si="6"/>
        <v>9.9351112126987395</v>
      </c>
      <c r="AN36" s="162"/>
      <c r="AO36" s="163"/>
      <c r="AP36" s="162">
        <f t="shared" si="13"/>
        <v>17.887726222911585</v>
      </c>
      <c r="AQ36" s="163"/>
      <c r="AR36" s="164"/>
      <c r="AS36" s="163"/>
      <c r="AT36" s="164"/>
      <c r="AU36" s="163"/>
      <c r="AV36" s="164"/>
      <c r="AW36" s="163"/>
      <c r="AX36" s="164"/>
      <c r="AY36" s="163"/>
      <c r="AZ36" s="164"/>
      <c r="BA36" s="163"/>
      <c r="BB36" s="164"/>
      <c r="BC36" s="163"/>
    </row>
    <row r="37" spans="1:55" x14ac:dyDescent="0.25">
      <c r="A37" s="144"/>
      <c r="B37" s="147"/>
      <c r="C37" s="150" t="s">
        <v>228</v>
      </c>
      <c r="D37" s="150" t="s">
        <v>264</v>
      </c>
      <c r="E37" s="151">
        <v>44602.565972222219</v>
      </c>
      <c r="F37" s="150" t="s">
        <v>258</v>
      </c>
      <c r="G37" s="150">
        <v>8</v>
      </c>
      <c r="H37" s="161">
        <v>50</v>
      </c>
      <c r="I37" s="175">
        <f t="shared" si="0"/>
        <v>48.781095246919428</v>
      </c>
      <c r="J37" s="162"/>
      <c r="K37" s="163"/>
      <c r="L37" s="162">
        <f t="shared" si="7"/>
        <v>0.38593276258921877</v>
      </c>
      <c r="M37" s="163"/>
      <c r="N37" s="175">
        <f t="shared" si="1"/>
        <v>50.022762872224007</v>
      </c>
      <c r="O37" s="162"/>
      <c r="P37" s="163"/>
      <c r="Q37" s="162">
        <f t="shared" si="8"/>
        <v>17.328927485928745</v>
      </c>
      <c r="R37" s="163"/>
      <c r="S37" s="175">
        <f t="shared" si="2"/>
        <v>50.017814049987471</v>
      </c>
      <c r="T37" s="162"/>
      <c r="U37" s="163"/>
      <c r="V37" s="162">
        <f t="shared" si="9"/>
        <v>43.625582599903808</v>
      </c>
      <c r="W37" s="163"/>
      <c r="X37" s="175">
        <f t="shared" si="3"/>
        <v>50.011446531136201</v>
      </c>
      <c r="Y37" s="162"/>
      <c r="Z37" s="163"/>
      <c r="AA37" s="162">
        <f t="shared" si="10"/>
        <v>19.752384011303125</v>
      </c>
      <c r="AB37" s="163"/>
      <c r="AC37" s="175">
        <f t="shared" si="4"/>
        <v>50.007068619010688</v>
      </c>
      <c r="AD37" s="162"/>
      <c r="AE37" s="163"/>
      <c r="AF37" s="162">
        <f t="shared" si="11"/>
        <v>25.810872924396815</v>
      </c>
      <c r="AG37" s="163"/>
      <c r="AH37" s="175">
        <f t="shared" si="5"/>
        <v>49.885355775685632</v>
      </c>
      <c r="AI37" s="162"/>
      <c r="AJ37" s="163"/>
      <c r="AK37" s="162">
        <f t="shared" si="12"/>
        <v>18.276517878180297</v>
      </c>
      <c r="AL37" s="163"/>
      <c r="AM37" s="175">
        <f t="shared" si="6"/>
        <v>49.925989333528427</v>
      </c>
      <c r="AN37" s="162"/>
      <c r="AO37" s="163"/>
      <c r="AP37" s="162">
        <f t="shared" si="13"/>
        <v>88.866838555473009</v>
      </c>
      <c r="AQ37" s="163"/>
      <c r="AR37" s="164"/>
      <c r="AS37" s="163"/>
      <c r="AT37" s="164"/>
      <c r="AU37" s="163"/>
      <c r="AV37" s="164"/>
      <c r="AW37" s="163"/>
      <c r="AX37" s="164"/>
      <c r="AY37" s="163"/>
      <c r="AZ37" s="164"/>
      <c r="BA37" s="163"/>
      <c r="BB37" s="164"/>
      <c r="BC37" s="163"/>
    </row>
    <row r="38" spans="1:55" x14ac:dyDescent="0.25">
      <c r="A38" s="144"/>
      <c r="B38" s="146"/>
      <c r="C38" s="155" t="s">
        <v>228</v>
      </c>
      <c r="D38" s="155" t="s">
        <v>265</v>
      </c>
      <c r="E38" s="156">
        <v>44602.588101851848</v>
      </c>
      <c r="F38" s="155" t="s">
        <v>227</v>
      </c>
      <c r="G38" s="155" t="s">
        <v>228</v>
      </c>
      <c r="H38" s="166" t="s">
        <v>266</v>
      </c>
      <c r="I38" s="176">
        <f t="shared" si="0"/>
        <v>2112.5099963337029</v>
      </c>
      <c r="J38" s="168"/>
      <c r="K38" s="167"/>
      <c r="L38" s="168">
        <f t="shared" si="7"/>
        <v>15.1690898679228</v>
      </c>
      <c r="M38" s="167"/>
      <c r="N38" s="176">
        <f t="shared" si="1"/>
        <v>0.36588227550973312</v>
      </c>
      <c r="O38" s="168"/>
      <c r="P38" s="167"/>
      <c r="Q38" s="168">
        <f t="shared" si="8"/>
        <v>0.12849350314774596</v>
      </c>
      <c r="R38" s="167"/>
      <c r="S38" s="176">
        <f t="shared" si="2"/>
        <v>0.17387672119906483</v>
      </c>
      <c r="T38" s="168"/>
      <c r="U38" s="167"/>
      <c r="V38" s="168">
        <f t="shared" si="9"/>
        <v>0.4414799111019983</v>
      </c>
      <c r="W38" s="167"/>
      <c r="X38" s="176">
        <f t="shared" si="3"/>
        <v>0.24173209565848017</v>
      </c>
      <c r="Y38" s="168"/>
      <c r="Z38" s="167"/>
      <c r="AA38" s="168">
        <f t="shared" si="10"/>
        <v>0.1092026781251821</v>
      </c>
      <c r="AB38" s="167"/>
      <c r="AC38" s="176">
        <f t="shared" si="4"/>
        <v>24.953140494079076</v>
      </c>
      <c r="AD38" s="168"/>
      <c r="AE38" s="167"/>
      <c r="AF38" s="168">
        <f t="shared" si="11"/>
        <v>12.957754383701607</v>
      </c>
      <c r="AG38" s="167"/>
      <c r="AH38" s="176">
        <f t="shared" si="5"/>
        <v>22.956860687252171</v>
      </c>
      <c r="AI38" s="168"/>
      <c r="AJ38" s="167"/>
      <c r="AK38" s="168">
        <f t="shared" si="12"/>
        <v>8.4859247412712264</v>
      </c>
      <c r="AL38" s="167"/>
      <c r="AM38" s="176">
        <f t="shared" si="6"/>
        <v>6.3018136947840753E-2</v>
      </c>
      <c r="AN38" s="168"/>
      <c r="AO38" s="167"/>
      <c r="AP38" s="168">
        <f t="shared" si="13"/>
        <v>0.36592034347901137</v>
      </c>
      <c r="AQ38" s="167"/>
      <c r="AR38" s="169"/>
      <c r="AS38" s="167"/>
      <c r="AT38" s="169"/>
      <c r="AU38" s="167"/>
      <c r="AV38" s="169"/>
      <c r="AW38" s="167"/>
      <c r="AX38" s="169"/>
      <c r="AY38" s="167"/>
      <c r="AZ38" s="169"/>
      <c r="BA38" s="167"/>
      <c r="BB38" s="169"/>
      <c r="BC38" s="167"/>
    </row>
    <row r="39" spans="1:55" x14ac:dyDescent="0.25">
      <c r="A39" s="144"/>
      <c r="B39" s="147"/>
      <c r="C39" s="155" t="s">
        <v>228</v>
      </c>
      <c r="D39" s="155" t="s">
        <v>267</v>
      </c>
      <c r="E39" s="156">
        <v>44602.592037037037</v>
      </c>
      <c r="F39" s="155" t="s">
        <v>227</v>
      </c>
      <c r="G39" s="155" t="s">
        <v>228</v>
      </c>
      <c r="H39" s="166" t="s">
        <v>268</v>
      </c>
      <c r="I39" s="176">
        <f t="shared" si="0"/>
        <v>5763.0981770896369</v>
      </c>
      <c r="J39" s="168"/>
      <c r="K39" s="167"/>
      <c r="L39" s="168">
        <f>L12/HLOOKUP($E$15,$AR$1:$BD$12,$A12,FALSE)</f>
        <v>41.31943285850123</v>
      </c>
      <c r="M39" s="167"/>
      <c r="N39" s="176">
        <f t="shared" si="1"/>
        <v>7.1123760921441725</v>
      </c>
      <c r="O39" s="168"/>
      <c r="P39" s="167"/>
      <c r="Q39" s="168">
        <f>Q12/HLOOKUP($E$15,$AR$1:$BD$12,$A12,FALSE)</f>
        <v>2.4653825729766563</v>
      </c>
      <c r="R39" s="167"/>
      <c r="S39" s="176">
        <f t="shared" si="2"/>
        <v>5.1490568867896584</v>
      </c>
      <c r="T39" s="168"/>
      <c r="U39" s="167"/>
      <c r="V39" s="168">
        <f>V12/HLOOKUP($E$15,$AR$1:$BD$12,$A12,FALSE)</f>
        <v>4.7519076718331688</v>
      </c>
      <c r="W39" s="167"/>
      <c r="X39" s="176">
        <f t="shared" si="3"/>
        <v>5.0570823949272254</v>
      </c>
      <c r="Y39" s="168"/>
      <c r="Z39" s="167"/>
      <c r="AA39" s="168">
        <f>AA12/HLOOKUP($E$15,$AR$1:$BD$12,$A12,FALSE)</f>
        <v>2.0097319494742294</v>
      </c>
      <c r="AB39" s="167"/>
      <c r="AC39" s="176">
        <f t="shared" si="4"/>
        <v>6.1336712507802265</v>
      </c>
      <c r="AD39" s="168"/>
      <c r="AE39" s="167"/>
      <c r="AF39" s="168">
        <f>AF12/HLOOKUP($E$15,$AR$1:$BD$12,$A12,FALSE)</f>
        <v>3.3030260771898727</v>
      </c>
      <c r="AG39" s="167"/>
      <c r="AH39" s="176">
        <f t="shared" si="5"/>
        <v>5.966903267782679</v>
      </c>
      <c r="AI39" s="168"/>
      <c r="AJ39" s="167"/>
      <c r="AK39" s="168">
        <f>AK12/HLOOKUP($E$15,$AR$1:$BD$12,$A12,FALSE)</f>
        <v>2.3087596244992987</v>
      </c>
      <c r="AL39" s="167"/>
      <c r="AM39" s="176">
        <f t="shared" si="6"/>
        <v>5.1509022627553946</v>
      </c>
      <c r="AN39" s="168"/>
      <c r="AO39" s="167"/>
      <c r="AP39" s="168">
        <f>AP12/HLOOKUP($E$15,$AR$1:$BD$12,$A12,FALSE)</f>
        <v>9.396317170715724</v>
      </c>
      <c r="AQ39" s="167"/>
      <c r="AR39" s="169"/>
      <c r="AS39" s="167"/>
      <c r="AT39" s="169"/>
      <c r="AU39" s="167"/>
      <c r="AV39" s="169"/>
      <c r="AW39" s="167"/>
      <c r="AX39" s="169"/>
      <c r="AY39" s="167"/>
      <c r="AZ39" s="169"/>
      <c r="BA39" s="167"/>
      <c r="BB39" s="169"/>
      <c r="BC39" s="167"/>
    </row>
    <row r="41" spans="1:55" x14ac:dyDescent="0.25">
      <c r="E41" s="170" t="s">
        <v>270</v>
      </c>
      <c r="I41" s="170">
        <v>2137</v>
      </c>
      <c r="J41" s="171">
        <v>58</v>
      </c>
      <c r="N41" s="170">
        <v>0.35199999999999998</v>
      </c>
      <c r="O41" s="171">
        <v>6.0000000000000001E-3</v>
      </c>
      <c r="S41" s="170">
        <v>0.253</v>
      </c>
      <c r="T41" s="171">
        <v>1.2E-2</v>
      </c>
      <c r="X41" s="170">
        <v>0.253</v>
      </c>
      <c r="Y41" s="171">
        <v>1.2E-2</v>
      </c>
      <c r="AC41" s="170">
        <v>24</v>
      </c>
      <c r="AD41" s="172">
        <v>1.8</v>
      </c>
      <c r="AH41" s="170">
        <v>24</v>
      </c>
      <c r="AI41" s="172">
        <v>1.8</v>
      </c>
      <c r="AM41" s="170">
        <v>7.0000000000000007E-2</v>
      </c>
      <c r="AN41" s="171">
        <v>3.3999999999999998E-3</v>
      </c>
    </row>
    <row r="42" spans="1:55" x14ac:dyDescent="0.25">
      <c r="E42" s="170" t="s">
        <v>271</v>
      </c>
      <c r="I42" s="170"/>
      <c r="J42" s="171"/>
      <c r="N42" s="170">
        <v>7</v>
      </c>
      <c r="O42" s="171">
        <v>0.57999999999999996</v>
      </c>
      <c r="S42" s="170">
        <v>5</v>
      </c>
      <c r="T42" s="171">
        <v>0.59</v>
      </c>
      <c r="X42" s="170">
        <v>5</v>
      </c>
      <c r="Y42" s="171">
        <v>0.59</v>
      </c>
      <c r="AC42" s="170">
        <v>6.31</v>
      </c>
      <c r="AD42" s="172">
        <v>0.6</v>
      </c>
      <c r="AH42" s="170">
        <v>6.31</v>
      </c>
      <c r="AI42" s="172">
        <v>0.6</v>
      </c>
      <c r="AM42" s="170">
        <v>5.6</v>
      </c>
      <c r="AN42" s="171">
        <v>0.52</v>
      </c>
    </row>
    <row r="44" spans="1:55" x14ac:dyDescent="0.25">
      <c r="A44" s="144"/>
      <c r="B44" s="178"/>
      <c r="C44" s="179" t="s">
        <v>228</v>
      </c>
      <c r="D44" s="179" t="s">
        <v>228</v>
      </c>
      <c r="E44" s="179" t="s">
        <v>228</v>
      </c>
      <c r="F44" s="179" t="s">
        <v>228</v>
      </c>
      <c r="G44" s="179" t="s">
        <v>228</v>
      </c>
      <c r="H44" s="180" t="s">
        <v>228</v>
      </c>
      <c r="I44" s="181" t="s">
        <v>229</v>
      </c>
      <c r="J44" s="179"/>
      <c r="K44" s="179" t="s">
        <v>228</v>
      </c>
      <c r="L44" s="179" t="s">
        <v>228</v>
      </c>
      <c r="M44" s="180" t="s">
        <v>228</v>
      </c>
      <c r="N44" s="181" t="s">
        <v>230</v>
      </c>
      <c r="O44" s="179"/>
      <c r="P44" s="179" t="s">
        <v>228</v>
      </c>
      <c r="Q44" s="179" t="s">
        <v>228</v>
      </c>
      <c r="R44" s="180" t="s">
        <v>228</v>
      </c>
      <c r="S44" s="181" t="s">
        <v>231</v>
      </c>
      <c r="T44" s="179"/>
      <c r="U44" s="179" t="s">
        <v>228</v>
      </c>
      <c r="V44" s="179" t="s">
        <v>228</v>
      </c>
      <c r="W44" s="180" t="s">
        <v>228</v>
      </c>
      <c r="X44" s="181" t="s">
        <v>232</v>
      </c>
      <c r="Y44" s="179"/>
      <c r="Z44" s="179" t="s">
        <v>228</v>
      </c>
      <c r="AA44" s="179" t="s">
        <v>228</v>
      </c>
      <c r="AB44" s="180" t="s">
        <v>228</v>
      </c>
      <c r="AC44" s="181" t="s">
        <v>233</v>
      </c>
      <c r="AD44" s="179"/>
      <c r="AE44" s="179" t="s">
        <v>228</v>
      </c>
      <c r="AF44" s="179" t="s">
        <v>228</v>
      </c>
      <c r="AG44" s="180" t="s">
        <v>228</v>
      </c>
      <c r="AH44" s="181" t="s">
        <v>234</v>
      </c>
      <c r="AI44" s="179"/>
      <c r="AJ44" s="179" t="s">
        <v>228</v>
      </c>
      <c r="AK44" s="179" t="s">
        <v>228</v>
      </c>
      <c r="AL44" s="180" t="s">
        <v>228</v>
      </c>
      <c r="AM44" s="181" t="s">
        <v>235</v>
      </c>
      <c r="AN44" s="179"/>
      <c r="AO44" s="179" t="s">
        <v>228</v>
      </c>
      <c r="AP44" s="179" t="s">
        <v>228</v>
      </c>
      <c r="AQ44" s="180" t="s">
        <v>228</v>
      </c>
      <c r="AR44" s="195" t="s">
        <v>236</v>
      </c>
      <c r="AS44" s="196"/>
      <c r="AT44" s="195" t="s">
        <v>237</v>
      </c>
      <c r="AU44" s="196"/>
      <c r="AV44" s="195" t="s">
        <v>238</v>
      </c>
      <c r="AW44" s="196"/>
      <c r="AX44" s="195" t="s">
        <v>239</v>
      </c>
      <c r="AY44" s="196"/>
      <c r="AZ44" s="195" t="s">
        <v>240</v>
      </c>
      <c r="BA44" s="196"/>
      <c r="BB44" s="195" t="s">
        <v>241</v>
      </c>
      <c r="BC44" s="197"/>
    </row>
    <row r="45" spans="1:55" x14ac:dyDescent="0.25">
      <c r="A45" s="144"/>
      <c r="B45" s="182"/>
      <c r="C45" s="155" t="s">
        <v>228</v>
      </c>
      <c r="D45" s="155"/>
      <c r="E45" s="177" t="s">
        <v>272</v>
      </c>
      <c r="F45" s="155"/>
      <c r="G45" s="155" t="s">
        <v>228</v>
      </c>
      <c r="H45" s="166" t="s">
        <v>266</v>
      </c>
      <c r="I45" s="183">
        <f>I38/I41*100</f>
        <v>98.854000764328632</v>
      </c>
      <c r="J45" s="183"/>
      <c r="K45" s="183"/>
      <c r="L45" s="183"/>
      <c r="M45" s="183"/>
      <c r="N45" s="183">
        <f>N38/N41*100</f>
        <v>103.94382826981055</v>
      </c>
      <c r="O45" s="183"/>
      <c r="P45" s="183"/>
      <c r="Q45" s="183"/>
      <c r="R45" s="183"/>
      <c r="S45" s="183">
        <f>S38/S41*100</f>
        <v>68.725976758523643</v>
      </c>
      <c r="T45" s="183"/>
      <c r="U45" s="183"/>
      <c r="V45" s="183"/>
      <c r="W45" s="183"/>
      <c r="X45" s="183">
        <f>X38/X41*100</f>
        <v>95.546282868964497</v>
      </c>
      <c r="Y45" s="183"/>
      <c r="Z45" s="183"/>
      <c r="AA45" s="183"/>
      <c r="AB45" s="183"/>
      <c r="AC45" s="183">
        <f>AC38/AC41*100</f>
        <v>103.97141872532949</v>
      </c>
      <c r="AD45" s="183"/>
      <c r="AE45" s="183"/>
      <c r="AF45" s="183"/>
      <c r="AG45" s="183"/>
      <c r="AH45" s="183">
        <f>AH38/AH41*100</f>
        <v>95.653586196884049</v>
      </c>
      <c r="AI45" s="183"/>
      <c r="AJ45" s="183"/>
      <c r="AK45" s="183"/>
      <c r="AL45" s="183"/>
      <c r="AM45" s="183">
        <f>AM38/AM41*100</f>
        <v>90.025909925486786</v>
      </c>
      <c r="AN45" s="183"/>
      <c r="AO45" s="183"/>
      <c r="AP45" s="183"/>
      <c r="AQ45" s="183"/>
      <c r="AR45" s="183"/>
      <c r="AS45" s="183"/>
      <c r="AT45" s="183"/>
      <c r="AU45" s="183"/>
      <c r="AV45" s="183"/>
      <c r="AW45" s="183"/>
      <c r="AX45" s="183"/>
      <c r="AY45" s="183"/>
      <c r="AZ45" s="183"/>
      <c r="BA45" s="183"/>
      <c r="BB45" s="183"/>
      <c r="BC45" s="183"/>
    </row>
    <row r="46" spans="1:55" x14ac:dyDescent="0.25">
      <c r="A46" s="144"/>
      <c r="B46" s="147"/>
      <c r="C46" s="155" t="s">
        <v>228</v>
      </c>
      <c r="D46" s="155"/>
      <c r="E46" s="177" t="s">
        <v>272</v>
      </c>
      <c r="F46" s="155"/>
      <c r="G46" s="155" t="s">
        <v>228</v>
      </c>
      <c r="H46" s="166" t="s">
        <v>268</v>
      </c>
      <c r="I46" s="173" t="e">
        <f>I39/I42*100</f>
        <v>#DIV/0!</v>
      </c>
      <c r="J46" s="173"/>
      <c r="K46" s="173"/>
      <c r="L46" s="173"/>
      <c r="M46" s="173"/>
      <c r="N46" s="173">
        <f>N39/N42*100</f>
        <v>101.60537274491675</v>
      </c>
      <c r="O46" s="173"/>
      <c r="P46" s="173"/>
      <c r="Q46" s="173"/>
      <c r="R46" s="173"/>
      <c r="S46" s="173">
        <f>S39/S42*100</f>
        <v>102.98113773579315</v>
      </c>
      <c r="T46" s="173"/>
      <c r="U46" s="173"/>
      <c r="V46" s="173"/>
      <c r="W46" s="173"/>
      <c r="X46" s="173">
        <f>X39/X42*100</f>
        <v>101.14164789854452</v>
      </c>
      <c r="Y46" s="173"/>
      <c r="Z46" s="173"/>
      <c r="AA46" s="173"/>
      <c r="AB46" s="173"/>
      <c r="AC46" s="173">
        <f>AC39/AC42*100</f>
        <v>97.205566573379187</v>
      </c>
      <c r="AD46" s="173"/>
      <c r="AE46" s="173"/>
      <c r="AF46" s="173"/>
      <c r="AG46" s="173"/>
      <c r="AH46" s="173">
        <f>AH39/AH42*100</f>
        <v>94.562650836492551</v>
      </c>
      <c r="AI46" s="173"/>
      <c r="AJ46" s="173"/>
      <c r="AK46" s="173"/>
      <c r="AL46" s="173"/>
      <c r="AM46" s="173">
        <f>AM39/AM42*100</f>
        <v>91.980397549203488</v>
      </c>
      <c r="AN46" s="173"/>
      <c r="AO46" s="173"/>
      <c r="AP46" s="173"/>
      <c r="AQ46" s="173"/>
      <c r="AR46" s="173"/>
      <c r="AS46" s="173"/>
      <c r="AT46" s="173"/>
      <c r="AU46" s="173"/>
      <c r="AV46" s="173"/>
      <c r="AW46" s="173"/>
      <c r="AX46" s="173"/>
      <c r="AY46" s="173"/>
      <c r="AZ46" s="173"/>
      <c r="BA46" s="173"/>
      <c r="BB46" s="173"/>
      <c r="BC46" s="173"/>
    </row>
  </sheetData>
  <conditionalFormatting sqref="I45:BC46">
    <cfRule type="cellIs" dxfId="2" priority="1" operator="between">
      <formula>90</formula>
      <formula>110</formula>
    </cfRule>
    <cfRule type="cellIs" dxfId="1" priority="2" operator="between">
      <formula>80</formula>
      <formula>120</formula>
    </cfRule>
    <cfRule type="cellIs" dxfId="0" priority="4" operator="lessThan">
      <formula>0</formula>
    </cfRule>
  </conditionalFormatting>
  <dataValidations count="1">
    <dataValidation allowBlank="1" showInputMessage="1" showErrorMessage="1" sqref="D15 D17" xr:uid="{A4DDBFE8-1F41-4364-B5C1-DE9ECF8ED0A7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14</vt:i4>
      </vt:variant>
      <vt:variant>
        <vt:lpstr>Nazwane zakresy</vt:lpstr>
      </vt:variant>
      <vt:variant>
        <vt:i4>3</vt:i4>
      </vt:variant>
    </vt:vector>
  </HeadingPairs>
  <TitlesOfParts>
    <vt:vector size="17" baseType="lpstr">
      <vt:lpstr>Walidacja</vt:lpstr>
      <vt:lpstr>porównanie dwóch krzywych</vt:lpstr>
      <vt:lpstr>selektywność HPLC</vt:lpstr>
      <vt:lpstr>Arkusz1</vt:lpstr>
      <vt:lpstr>Arkusz2</vt:lpstr>
      <vt:lpstr>Arkusz4</vt:lpstr>
      <vt:lpstr>Arkusz5</vt:lpstr>
      <vt:lpstr>Arkusz6</vt:lpstr>
      <vt:lpstr>Arkusz7</vt:lpstr>
      <vt:lpstr>Arkusz8</vt:lpstr>
      <vt:lpstr>Arkusz9</vt:lpstr>
      <vt:lpstr>Arkusz12</vt:lpstr>
      <vt:lpstr>Arkusz13</vt:lpstr>
      <vt:lpstr>ICP-MS</vt:lpstr>
      <vt:lpstr>CRMcert</vt:lpstr>
      <vt:lpstr>ISTD</vt:lpstr>
      <vt:lpstr>ISTD2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2015-06-05T18:19:34Z</dcterms:created>
  <dcterms:modified xsi:type="dcterms:W3CDTF">2024-10-22T15:24:33Z</dcterms:modified>
  <cp:category/>
  <cp:contentStatus/>
</cp:coreProperties>
</file>